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5 29.08.2019\"/>
    </mc:Choice>
  </mc:AlternateContent>
  <bookViews>
    <workbookView xWindow="0" yWindow="0" windowWidth="21555" windowHeight="9360"/>
  </bookViews>
  <sheets>
    <sheet name="Lapa1" sheetId="1" r:id="rId1"/>
  </sheets>
  <definedNames>
    <definedName name="_xlnm._FilterDatabase" localSheetId="0" hidden="1">Lapa1!$A$54:$D$61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4" i="1" l="1"/>
  <c r="D211" i="1"/>
  <c r="D254" i="1"/>
  <c r="D208" i="1"/>
  <c r="K13" i="1" l="1"/>
  <c r="D57" i="1" l="1"/>
  <c r="D189" i="1"/>
  <c r="D186" i="1"/>
  <c r="D183" i="1" l="1"/>
  <c r="D180" i="1"/>
  <c r="D177" i="1"/>
  <c r="D174" i="1"/>
  <c r="D171" i="1"/>
  <c r="D168" i="1" l="1"/>
  <c r="D165" i="1"/>
  <c r="D160" i="1" l="1"/>
  <c r="D155" i="1"/>
  <c r="D152" i="1"/>
  <c r="D146" i="1"/>
  <c r="D143" i="1"/>
  <c r="D140" i="1"/>
  <c r="D137" i="1"/>
  <c r="D134" i="1"/>
  <c r="K220" i="1" s="1"/>
  <c r="D130" i="1"/>
  <c r="D127" i="1"/>
  <c r="D124" i="1"/>
  <c r="D119" i="1"/>
  <c r="D116" i="1"/>
  <c r="D113" i="1" l="1"/>
  <c r="D283" i="1"/>
  <c r="D109" i="1"/>
  <c r="D103" i="1" l="1"/>
  <c r="D292" i="1" l="1"/>
  <c r="D93" i="1" l="1"/>
  <c r="D90" i="1" l="1"/>
  <c r="D86" i="1"/>
  <c r="D251" i="1" l="1"/>
  <c r="D83" i="1"/>
  <c r="D80" i="1" l="1"/>
  <c r="J220" i="1" s="1"/>
  <c r="D77" i="1"/>
  <c r="D248" i="1"/>
  <c r="D74" i="1"/>
  <c r="D245" i="1"/>
  <c r="D71" i="1"/>
  <c r="D68" i="1"/>
  <c r="D65" i="1"/>
  <c r="D242" i="1"/>
  <c r="D62" i="1"/>
  <c r="D239" i="1"/>
  <c r="D59" i="1"/>
  <c r="L222" i="1" l="1"/>
  <c r="K276" i="1" l="1"/>
  <c r="M276" i="1" l="1"/>
  <c r="M275" i="1"/>
  <c r="M13" i="1"/>
  <c r="L225" i="1" l="1"/>
  <c r="D56" i="1" l="1"/>
  <c r="L223" i="1" s="1"/>
  <c r="K14" i="1" s="1"/>
  <c r="L224" i="1" l="1"/>
  <c r="L226" i="1" l="1"/>
  <c r="M14" i="1"/>
</calcChain>
</file>

<file path=xl/sharedStrings.xml><?xml version="1.0" encoding="utf-8"?>
<sst xmlns="http://schemas.openxmlformats.org/spreadsheetml/2006/main" count="473" uniqueCount="141">
  <si>
    <t xml:space="preserve">1.Pamatbudžeta plānoto ieņēmumu grozījumi </t>
  </si>
  <si>
    <t>1.1. Palielināt  plānotos ieņēmumus</t>
  </si>
  <si>
    <t>Kods</t>
  </si>
  <si>
    <t>Nosaukums</t>
  </si>
  <si>
    <t>Summa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</si>
  <si>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</si>
  <si>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</si>
  <si>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</si>
  <si>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</si>
  <si>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Izdevumi kopā</t>
  </si>
  <si>
    <t>2.2.Mainīt finansējumu pa EKK kodiem</t>
  </si>
  <si>
    <t>2.3. Samazināt     finansējumu</t>
  </si>
  <si>
    <t>no atlikuma</t>
  </si>
  <si>
    <t>3.Speciālā budžeta grozījumi</t>
  </si>
  <si>
    <t>3.1. Palielināt  plānotos ieņēmumus</t>
  </si>
  <si>
    <t>01.820</t>
  </si>
  <si>
    <t>Madonas novads</t>
  </si>
  <si>
    <t>Transferti</t>
  </si>
  <si>
    <t xml:space="preserve">       Transferti</t>
  </si>
  <si>
    <t>ieņēmumi</t>
  </si>
  <si>
    <t>izdevumi</t>
  </si>
  <si>
    <t>bilance</t>
  </si>
  <si>
    <t>3.2. Mainīt pešķirto finansējumu pa EKK kodiem</t>
  </si>
  <si>
    <t>izd</t>
  </si>
  <si>
    <t>no kredīta</t>
  </si>
  <si>
    <t>tagad PB saist.not.</t>
  </si>
  <si>
    <t>06.600</t>
  </si>
  <si>
    <t>ieņ. (no āras)</t>
  </si>
  <si>
    <t>ar finans.</t>
  </si>
  <si>
    <t>08.200</t>
  </si>
  <si>
    <t>Pamatlīdzekļi un nepabeigtā būvniecība</t>
  </si>
  <si>
    <t>ieņ. no āras</t>
  </si>
  <si>
    <t>3.3.Palielināt finansējumu</t>
  </si>
  <si>
    <t>Līdzfinansējums kredītiem</t>
  </si>
  <si>
    <t>19.300</t>
  </si>
  <si>
    <t>Pakalpojumi</t>
  </si>
  <si>
    <t>Transferti (uzturēšanai)</t>
  </si>
  <si>
    <t>Barkavas pagasta pārvalde</t>
  </si>
  <si>
    <t>Kalsnavas pagasta pārvalde</t>
  </si>
  <si>
    <t>Mētrienas pagasta pārvalde</t>
  </si>
  <si>
    <t>Ošupes pagasta pārvalde</t>
  </si>
  <si>
    <t>Madonas  novada pašvaldības budžeta grozījumi 2019.gada augustā</t>
  </si>
  <si>
    <t>jūlijā bija</t>
  </si>
  <si>
    <t>Kultūras pasākumi (Aviācijas svētki)</t>
  </si>
  <si>
    <t>Aviācijas svētki</t>
  </si>
  <si>
    <t>Kultūras pasākumi (J.Alunāna parka atklāšana)</t>
  </si>
  <si>
    <t>J.Alunāna parka atklāšanas pasākums</t>
  </si>
  <si>
    <t>Kultūras nams (Vokālajam ansamblim "Pauze")</t>
  </si>
  <si>
    <t>Kultūras nams (Deju kolektīvam "Meteņi")</t>
  </si>
  <si>
    <t>Kultūras nams (Amatierteātrim "Cits modelis")</t>
  </si>
  <si>
    <t>Dotācija</t>
  </si>
  <si>
    <t>Radošās darbības jubilejas</t>
  </si>
  <si>
    <t>Mehāniskā darbnīca Kārļa iela 8, Sauleskalns</t>
  </si>
  <si>
    <t>Projektēšana</t>
  </si>
  <si>
    <t>Sauleskalna un Kārļa iela Sauleskalnā</t>
  </si>
  <si>
    <t>06.100</t>
  </si>
  <si>
    <t>Energoefektivitātes paaugstināšanas pasākumi</t>
  </si>
  <si>
    <t>08.100</t>
  </si>
  <si>
    <t>SAB Smeceres sils</t>
  </si>
  <si>
    <t>Pamatlīdzekļi</t>
  </si>
  <si>
    <t>Bērzaunes pagasta pārvalde</t>
  </si>
  <si>
    <t>Atalgojums</t>
  </si>
  <si>
    <t>VSAOI</t>
  </si>
  <si>
    <t>Informatīvais izdevums Bērzaunes Rīts</t>
  </si>
  <si>
    <t>Īpašumu uzturēšanas nodaļa</t>
  </si>
  <si>
    <t xml:space="preserve">Izdevumi kopā </t>
  </si>
  <si>
    <t>Krājumu, materiālu iegāde</t>
  </si>
  <si>
    <t>10.900</t>
  </si>
  <si>
    <t>Sociālais dienests</t>
  </si>
  <si>
    <t>08.230</t>
  </si>
  <si>
    <t>Tautas nams</t>
  </si>
  <si>
    <t>Sarkaņu pagasts nekustamā īpašuma "Pilskalns" iegādei</t>
  </si>
  <si>
    <t>05.200</t>
  </si>
  <si>
    <t>AS "Madonas Ūdens"</t>
  </si>
  <si>
    <t>09.100</t>
  </si>
  <si>
    <t>Pirmsskola</t>
  </si>
  <si>
    <t>Krājumi,materiāli</t>
  </si>
  <si>
    <t>09.200</t>
  </si>
  <si>
    <t>Barkavas pamatskola</t>
  </si>
  <si>
    <t>18.620</t>
  </si>
  <si>
    <t>Pašvaldību saņemtie valsts budžeta transferti noteiktam mērķim</t>
  </si>
  <si>
    <t>01.100</t>
  </si>
  <si>
    <t>Vēlēšanu komisija</t>
  </si>
  <si>
    <t>Kalsnavas pamatskola</t>
  </si>
  <si>
    <t>06.604</t>
  </si>
  <si>
    <t>Ceļu, ielu  uzturēšana no ceļu fonda līdzekļiem</t>
  </si>
  <si>
    <t>Krājumu iegāde</t>
  </si>
  <si>
    <t>Pakalpojumu apmaksa</t>
  </si>
  <si>
    <t>18.630</t>
  </si>
  <si>
    <t>Pašvaldību no valsts iestādēm saņemtie transferti ES līdzfinansētiem projektiem</t>
  </si>
  <si>
    <t>Finansēšana</t>
  </si>
  <si>
    <t>Proj. J.Alunāna parka atjaunošana Kalsnavas pag.</t>
  </si>
  <si>
    <t>Proj. Dzelzavas pag. Autoceļš Zīles-Stradi-Gribažas</t>
  </si>
  <si>
    <t>Ceļa posma Madonas šoseja-Saukas purvs pārbūve Barkavas pagastā</t>
  </si>
  <si>
    <t>Ielu pārbūve un maģistrālās siltumtrases un ūdens un kanalizācijas vadu izbūve Madonā</t>
  </si>
  <si>
    <t>Proj.Apkures un ventilācijas sistēmas atjaunošana Vestienas muižas ēkā</t>
  </si>
  <si>
    <t>A/C Rupsala-Raudupe Ošupes pag.</t>
  </si>
  <si>
    <t>09.800</t>
  </si>
  <si>
    <t>Veselības veicināsanas un slimību profilakses pasākumu īstenošana Madonas novada iedzīvotājiem</t>
  </si>
  <si>
    <t>Karjeras atbalsts vispārējās un profesionālās izglītības iestādēs (Nr.8.3.5.0/16/I/001)</t>
  </si>
  <si>
    <t>Sauleskalna un Kārļa iela Sauleskalnā, Bērzaunes pag.</t>
  </si>
  <si>
    <t>Izglītības iestāžu mācību vides uzlabošana Madonas novadā</t>
  </si>
  <si>
    <t>Nodarbināto personu profesionālā kometences pilnveide Nr.8.4.1.0/16/I/001</t>
  </si>
  <si>
    <t>Madona</t>
  </si>
  <si>
    <t>Komandējumi</t>
  </si>
  <si>
    <t>Madonas pilsētas vidusskolas ERASMUS</t>
  </si>
  <si>
    <t>Valsts Ģimnāzijas ERASMUS</t>
  </si>
  <si>
    <t>Sociālo pakalpojumu atbalsta sistēmas pilnveide (9.2.2.2/16/I001)</t>
  </si>
  <si>
    <t>Energoefektivitātes paugstināšanas pasākumu uzlabošana Liezēres PII</t>
  </si>
  <si>
    <t>Atbalsts izglītojamo individuālo kompetenču attīstībai</t>
  </si>
  <si>
    <t>Atbalsts priekšlaicīgas mācību pārtraukšanas samazināšanai (8.3.4.0/16/1/001)</t>
  </si>
  <si>
    <t>Projekts "H.Medņa dzimtas mājas atjaunošana"</t>
  </si>
  <si>
    <t>Bērzaunes tautas nama pārbūve un aprīkojuma iegāde</t>
  </si>
  <si>
    <t>SAB "Smeceres sils" uzturēšana (Biatlona trase)</t>
  </si>
  <si>
    <t>A/C Poteri-Sarkaņi Sarkaņu pag.</t>
  </si>
  <si>
    <t>A/C Silnieki-Dobsalas un Dravsalas-Auziņas - Trākši</t>
  </si>
  <si>
    <t>A/C Ezergali - Mežāres un Sāviena-Ķunci Ļaudonas pag.</t>
  </si>
  <si>
    <t>Aronas pagasta pārvalde</t>
  </si>
  <si>
    <t>Nodarbinātības pasākumi</t>
  </si>
  <si>
    <t>04.100</t>
  </si>
  <si>
    <t>Aronas nodarbinātība skolēniem vasaras brīvlaikā</t>
  </si>
  <si>
    <t>21.393</t>
  </si>
  <si>
    <t>Ieņēmumi par biļešu realizāciju</t>
  </si>
  <si>
    <t>08.140</t>
  </si>
  <si>
    <t>Jauniešu centrs</t>
  </si>
  <si>
    <t xml:space="preserve">   Pakalpojumi</t>
  </si>
  <si>
    <t xml:space="preserve">   Krājumu iegāde</t>
  </si>
  <si>
    <t>Degumnieku tautas nams</t>
  </si>
  <si>
    <t xml:space="preserve">   Nodokļi, naudas sodi</t>
  </si>
  <si>
    <t>Kultūras pasākumi</t>
  </si>
  <si>
    <t>09.211</t>
  </si>
  <si>
    <t>Degumnieku pamatskola</t>
  </si>
  <si>
    <t>A/S Madonas Ūdens pamatkapitāla palielināšanai</t>
  </si>
  <si>
    <t>08.400</t>
  </si>
  <si>
    <t>Biedrība  "Mēs - Dzelzavai"</t>
  </si>
  <si>
    <t>Krīzes centrs</t>
  </si>
  <si>
    <t>Sociālās mājas pārbūve Parka ielā 6, Madonā</t>
  </si>
  <si>
    <t>Pielikums</t>
  </si>
  <si>
    <t>Madonas novada pašvaldības domes</t>
  </si>
  <si>
    <t>20.08.2019. domes lēmumam Nr.363</t>
  </si>
  <si>
    <t>protokols Nr.15, 8.p.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</si>
</sst>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1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quotePrefix="1" applyFont="1" applyBorder="1"/>
    <xf numFmtId="1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quotePrefix="1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0" fontId="3" fillId="0" borderId="1" xfId="0" applyFont="1" applyBorder="1" applyAlignment="1">
      <alignment vertical="top"/>
    </xf>
    <xf numFmtId="49" fontId="6" fillId="0" borderId="2" xfId="0" applyNumberFormat="1" applyFont="1" applyFill="1" applyBorder="1" applyAlignment="1">
      <alignment horizontal="left"/>
    </xf>
    <xf numFmtId="0" fontId="6" fillId="0" borderId="0" xfId="0" applyFont="1" applyBorder="1"/>
    <xf numFmtId="165" fontId="4" fillId="0" borderId="0" xfId="1" applyNumberFormat="1" applyFont="1"/>
    <xf numFmtId="0" fontId="6" fillId="0" borderId="0" xfId="0" applyFont="1" applyAlignment="1"/>
    <xf numFmtId="0" fontId="6" fillId="0" borderId="0" xfId="0" applyFont="1"/>
    <xf numFmtId="0" fontId="7" fillId="0" borderId="0" xfId="0" applyFont="1" applyBorder="1" applyAlignment="1"/>
    <xf numFmtId="165" fontId="4" fillId="0" borderId="0" xfId="0" applyNumberFormat="1" applyFont="1"/>
    <xf numFmtId="0" fontId="6" fillId="0" borderId="0" xfId="0" applyFont="1" applyFill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 wrapText="1"/>
    </xf>
    <xf numFmtId="0" fontId="5" fillId="0" borderId="0" xfId="0" applyFont="1"/>
    <xf numFmtId="1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6" fillId="0" borderId="2" xfId="0" applyFont="1" applyBorder="1"/>
    <xf numFmtId="3" fontId="6" fillId="0" borderId="0" xfId="0" applyNumberFormat="1" applyFont="1"/>
    <xf numFmtId="0" fontId="9" fillId="0" borderId="2" xfId="0" applyFont="1" applyBorder="1" applyAlignment="1"/>
    <xf numFmtId="1" fontId="4" fillId="0" borderId="0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wrapText="1"/>
    </xf>
    <xf numFmtId="0" fontId="4" fillId="0" borderId="0" xfId="0" applyNumberFormat="1" applyFont="1"/>
    <xf numFmtId="1" fontId="4" fillId="0" borderId="0" xfId="1" applyNumberFormat="1" applyFont="1"/>
    <xf numFmtId="1" fontId="4" fillId="0" borderId="3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7" fillId="0" borderId="0" xfId="0" applyFont="1"/>
    <xf numFmtId="3" fontId="2" fillId="0" borderId="1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49" fontId="2" fillId="0" borderId="1" xfId="0" quotePrefix="1" applyNumberFormat="1" applyFont="1" applyBorder="1"/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0" xfId="0" quotePrefix="1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3" fontId="6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49" fontId="4" fillId="0" borderId="1" xfId="0" quotePrefix="1" applyNumberFormat="1" applyFont="1" applyFill="1" applyBorder="1" applyAlignment="1">
      <alignment horizontal="left" wrapText="1"/>
    </xf>
    <xf numFmtId="0" fontId="2" fillId="0" borderId="1" xfId="0" quotePrefix="1" applyFont="1" applyBorder="1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2" xfId="0" applyFont="1" applyBorder="1" applyAlignment="1"/>
    <xf numFmtId="0" fontId="4" fillId="0" borderId="0" xfId="0" applyFont="1"/>
    <xf numFmtId="0" fontId="6" fillId="0" borderId="0" xfId="0" applyFont="1"/>
    <xf numFmtId="0" fontId="4" fillId="0" borderId="1" xfId="0" quotePrefix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7" fillId="0" borderId="0" xfId="0" applyFont="1"/>
    <xf numFmtId="0" fontId="2" fillId="0" borderId="0" xfId="0" applyFont="1" applyFill="1" applyBorder="1" applyAlignment="1">
      <alignment wrapText="1"/>
    </xf>
    <xf numFmtId="1" fontId="4" fillId="0" borderId="0" xfId="0" applyNumberFormat="1" applyFont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right" vertical="top" wrapText="1"/>
    </xf>
    <xf numFmtId="0" fontId="5" fillId="0" borderId="1" xfId="0" applyFont="1" applyBorder="1"/>
    <xf numFmtId="0" fontId="7" fillId="0" borderId="0" xfId="0" applyFont="1" applyBorder="1" applyAlignment="1">
      <alignment horizontal="left"/>
    </xf>
    <xf numFmtId="0" fontId="2" fillId="0" borderId="1" xfId="0" quotePrefix="1" applyFont="1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49" fontId="2" fillId="0" borderId="1" xfId="0" quotePrefix="1" applyNumberFormat="1" applyFont="1" applyBorder="1"/>
    <xf numFmtId="0" fontId="4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9" fontId="2" fillId="0" borderId="1" xfId="0" quotePrefix="1" applyNumberFormat="1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right" wrapText="1"/>
    </xf>
    <xf numFmtId="49" fontId="7" fillId="0" borderId="0" xfId="0" applyNumberFormat="1" applyFont="1" applyFill="1" applyBorder="1" applyAlignment="1">
      <alignment horizontal="left"/>
    </xf>
    <xf numFmtId="0" fontId="4" fillId="0" borderId="1" xfId="0" quotePrefix="1" applyFont="1" applyBorder="1"/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0" fontId="2" fillId="0" borderId="1" xfId="0" applyFont="1" applyBorder="1"/>
    <xf numFmtId="0" fontId="7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wrapText="1"/>
    </xf>
    <xf numFmtId="0" fontId="2" fillId="0" borderId="3" xfId="0" applyFont="1" applyBorder="1"/>
    <xf numFmtId="0" fontId="3" fillId="0" borderId="3" xfId="0" applyFont="1" applyBorder="1"/>
    <xf numFmtId="0" fontId="4" fillId="0" borderId="2" xfId="0" applyFont="1" applyBorder="1"/>
    <xf numFmtId="0" fontId="6" fillId="0" borderId="0" xfId="0" applyFont="1" applyFill="1" applyBorder="1"/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4" fillId="0" borderId="1" xfId="0" applyFont="1" applyFill="1" applyBorder="1" applyAlignment="1">
      <alignment horizontal="right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4" fillId="0" borderId="0" xfId="0" quotePrefix="1" applyFont="1" applyBorder="1"/>
    <xf numFmtId="0" fontId="5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/>
  </cellXfs>
  <cellStyles count="5">
    <cellStyle name="Komats" xfId="1" builtinId="3"/>
    <cellStyle name="Komats 2" xfId="3"/>
    <cellStyle name="Parasts" xfId="0" builtinId="0"/>
    <cellStyle name="Parasts 2" xfId="2"/>
    <cellStyle name="Parasts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6"/>
  <sheetViews>
    <sheetView tabSelected="1" view="pageBreakPreview" topLeftCell="A14" zoomScale="60" zoomScaleNormal="115" workbookViewId="0">
      <selection activeCell="G14" sqref="G14"/>
    </sheetView>
  </sheetViews>
  <sheetFormatPr defaultRowHeight="12.75" x14ac:dyDescent="0.2"/>
  <cols>
    <col min="1" max="1" width="12" style="16" customWidth="1"/>
    <col min="2" max="2" width="24" style="16" customWidth="1"/>
    <col min="3" max="3" width="35" style="16" customWidth="1"/>
    <col min="4" max="4" width="11.140625" style="16" customWidth="1"/>
    <col min="5" max="5" width="0.140625" style="16" customWidth="1"/>
    <col min="6" max="6" width="13.5703125" style="16" hidden="1" customWidth="1"/>
    <col min="7" max="7" width="11.140625" style="16" customWidth="1"/>
    <col min="8" max="8" width="9.140625" style="16" hidden="1" customWidth="1"/>
    <col min="9" max="9" width="10.140625" style="16" hidden="1" customWidth="1"/>
    <col min="10" max="10" width="13.85546875" style="16" hidden="1" customWidth="1"/>
    <col min="11" max="11" width="10.5703125" style="16" hidden="1" customWidth="1"/>
    <col min="12" max="13" width="11.28515625" style="16" hidden="1" customWidth="1"/>
    <col min="14" max="14" width="12.42578125" style="16" hidden="1" customWidth="1"/>
    <col min="15" max="15" width="9.140625" style="16" hidden="1" customWidth="1"/>
    <col min="16" max="16384" width="9.140625" style="16"/>
  </cols>
  <sheetData>
    <row r="1" spans="1:14" s="74" customFormat="1" ht="15" customHeight="1" x14ac:dyDescent="0.2">
      <c r="C1" s="135" t="s">
        <v>137</v>
      </c>
      <c r="D1" s="135"/>
      <c r="E1" s="136"/>
    </row>
    <row r="2" spans="1:14" s="74" customFormat="1" ht="15" customHeight="1" x14ac:dyDescent="0.2">
      <c r="C2" s="135" t="s">
        <v>138</v>
      </c>
      <c r="D2" s="135"/>
      <c r="E2" s="136"/>
    </row>
    <row r="3" spans="1:14" s="74" customFormat="1" ht="15" customHeight="1" x14ac:dyDescent="0.2">
      <c r="C3" s="135" t="s">
        <v>139</v>
      </c>
      <c r="D3" s="135"/>
      <c r="E3" s="136"/>
    </row>
    <row r="4" spans="1:14" s="74" customFormat="1" ht="15" customHeight="1" x14ac:dyDescent="0.2">
      <c r="C4" s="135" t="s">
        <v>140</v>
      </c>
      <c r="D4" s="135"/>
      <c r="E4" s="136"/>
    </row>
    <row r="5" spans="1:14" s="74" customFormat="1" x14ac:dyDescent="0.2"/>
    <row r="6" spans="1:14" x14ac:dyDescent="0.2">
      <c r="A6" s="129" t="s">
        <v>41</v>
      </c>
      <c r="B6" s="129"/>
      <c r="C6" s="129"/>
      <c r="D6" s="129"/>
      <c r="E6" s="129"/>
    </row>
    <row r="7" spans="1:14" x14ac:dyDescent="0.2">
      <c r="B7" s="1"/>
      <c r="C7" s="2"/>
      <c r="D7" s="1"/>
    </row>
    <row r="8" spans="1:14" x14ac:dyDescent="0.2">
      <c r="A8" s="128" t="s">
        <v>0</v>
      </c>
      <c r="B8" s="128"/>
      <c r="C8" s="128"/>
      <c r="D8" s="128"/>
    </row>
    <row r="9" spans="1:14" x14ac:dyDescent="0.2">
      <c r="B9" s="2"/>
      <c r="D9" s="1"/>
    </row>
    <row r="10" spans="1:14" x14ac:dyDescent="0.2">
      <c r="A10" s="2" t="s">
        <v>1</v>
      </c>
      <c r="B10" s="2"/>
      <c r="D10" s="1"/>
    </row>
    <row r="11" spans="1:14" x14ac:dyDescent="0.2">
      <c r="B11" s="1"/>
      <c r="C11" s="2"/>
      <c r="D11" s="1"/>
    </row>
    <row r="12" spans="1:14" x14ac:dyDescent="0.2">
      <c r="A12" s="3" t="s">
        <v>2</v>
      </c>
      <c r="B12" s="4" t="s">
        <v>3</v>
      </c>
      <c r="C12" s="5" t="s">
        <v>3</v>
      </c>
      <c r="D12" s="26" t="s">
        <v>4</v>
      </c>
      <c r="E12" s="42"/>
      <c r="L12" s="16" t="s">
        <v>42</v>
      </c>
      <c r="M12" s="16" t="s">
        <v>25</v>
      </c>
    </row>
    <row r="13" spans="1:14" x14ac:dyDescent="0.2">
      <c r="A13" s="68" t="s">
        <v>34</v>
      </c>
      <c r="B13" s="55" t="s">
        <v>40</v>
      </c>
      <c r="C13" s="62" t="s">
        <v>17</v>
      </c>
      <c r="D13" s="51">
        <v>3000</v>
      </c>
      <c r="E13" s="27"/>
      <c r="F13" s="37"/>
      <c r="J13" s="16" t="s">
        <v>27</v>
      </c>
      <c r="K13" s="50">
        <f>D18+SUM(D20:D38)+D40</f>
        <v>1839979</v>
      </c>
      <c r="L13" s="16">
        <v>24392877</v>
      </c>
      <c r="M13" s="49">
        <f>K13+L13</f>
        <v>26232856</v>
      </c>
    </row>
    <row r="14" spans="1:14" s="66" customFormat="1" ht="15" customHeight="1" x14ac:dyDescent="0.2">
      <c r="A14" s="68" t="s">
        <v>34</v>
      </c>
      <c r="B14" s="13" t="s">
        <v>38</v>
      </c>
      <c r="C14" s="62" t="s">
        <v>17</v>
      </c>
      <c r="D14" s="12">
        <v>1000</v>
      </c>
      <c r="E14" s="27"/>
      <c r="F14" s="37"/>
      <c r="J14" s="16" t="s">
        <v>23</v>
      </c>
      <c r="K14" s="25">
        <f>L223-D56</f>
        <v>5940125</v>
      </c>
      <c r="L14" s="16">
        <v>25435219</v>
      </c>
      <c r="M14" s="49">
        <f>K14+L14</f>
        <v>31375344</v>
      </c>
      <c r="N14" s="16"/>
    </row>
    <row r="15" spans="1:14" s="66" customFormat="1" x14ac:dyDescent="0.2">
      <c r="A15" s="68" t="s">
        <v>34</v>
      </c>
      <c r="B15" s="13" t="s">
        <v>37</v>
      </c>
      <c r="C15" s="62" t="s">
        <v>17</v>
      </c>
      <c r="D15" s="12">
        <v>100</v>
      </c>
      <c r="E15" s="27"/>
      <c r="F15" s="37"/>
    </row>
    <row r="16" spans="1:14" s="74" customFormat="1" x14ac:dyDescent="0.2">
      <c r="A16" s="68" t="s">
        <v>34</v>
      </c>
      <c r="B16" s="13" t="s">
        <v>39</v>
      </c>
      <c r="C16" s="62" t="s">
        <v>17</v>
      </c>
      <c r="D16" s="12">
        <v>100</v>
      </c>
      <c r="E16" s="27"/>
      <c r="F16" s="37"/>
    </row>
    <row r="17" spans="1:6" s="74" customFormat="1" x14ac:dyDescent="0.2">
      <c r="A17" s="68" t="s">
        <v>34</v>
      </c>
      <c r="B17" s="55" t="s">
        <v>40</v>
      </c>
      <c r="C17" s="62" t="s">
        <v>17</v>
      </c>
      <c r="D17" s="12">
        <v>100</v>
      </c>
      <c r="E17" s="38"/>
      <c r="F17" s="37"/>
    </row>
    <row r="18" spans="1:6" s="74" customFormat="1" ht="25.5" x14ac:dyDescent="0.2">
      <c r="A18" s="68" t="s">
        <v>79</v>
      </c>
      <c r="B18" s="13" t="s">
        <v>16</v>
      </c>
      <c r="C18" s="62" t="s">
        <v>80</v>
      </c>
      <c r="D18" s="12">
        <v>38715</v>
      </c>
      <c r="E18" s="32"/>
      <c r="F18" s="37"/>
    </row>
    <row r="19" spans="1:6" s="74" customFormat="1" ht="13.5" customHeight="1" x14ac:dyDescent="0.2">
      <c r="A19" s="68" t="s">
        <v>34</v>
      </c>
      <c r="B19" s="13" t="s">
        <v>38</v>
      </c>
      <c r="C19" s="62" t="s">
        <v>17</v>
      </c>
      <c r="D19" s="12">
        <v>4589</v>
      </c>
      <c r="E19" s="32"/>
      <c r="F19" s="37"/>
    </row>
    <row r="20" spans="1:6" s="74" customFormat="1" ht="25.5" x14ac:dyDescent="0.2">
      <c r="A20" s="68" t="s">
        <v>88</v>
      </c>
      <c r="B20" s="13" t="s">
        <v>16</v>
      </c>
      <c r="C20" s="90" t="s">
        <v>89</v>
      </c>
      <c r="D20" s="12">
        <v>32000</v>
      </c>
      <c r="E20" s="32"/>
      <c r="F20" s="37"/>
    </row>
    <row r="21" spans="1:6" s="74" customFormat="1" ht="25.5" x14ac:dyDescent="0.2">
      <c r="A21" s="68" t="s">
        <v>88</v>
      </c>
      <c r="B21" s="13" t="s">
        <v>16</v>
      </c>
      <c r="C21" s="90" t="s">
        <v>89</v>
      </c>
      <c r="D21" s="12">
        <v>100314</v>
      </c>
      <c r="E21" s="32"/>
      <c r="F21" s="37"/>
    </row>
    <row r="22" spans="1:6" s="74" customFormat="1" ht="25.5" x14ac:dyDescent="0.2">
      <c r="A22" s="68" t="s">
        <v>88</v>
      </c>
      <c r="B22" s="13" t="s">
        <v>16</v>
      </c>
      <c r="C22" s="90" t="s">
        <v>89</v>
      </c>
      <c r="D22" s="12">
        <v>32795</v>
      </c>
      <c r="E22" s="32"/>
      <c r="F22" s="37"/>
    </row>
    <row r="23" spans="1:6" s="74" customFormat="1" ht="25.5" x14ac:dyDescent="0.2">
      <c r="A23" s="68" t="s">
        <v>88</v>
      </c>
      <c r="B23" s="13" t="s">
        <v>16</v>
      </c>
      <c r="C23" s="90" t="s">
        <v>89</v>
      </c>
      <c r="D23" s="12">
        <v>51271</v>
      </c>
      <c r="E23" s="32"/>
      <c r="F23" s="37"/>
    </row>
    <row r="24" spans="1:6" s="74" customFormat="1" ht="25.5" x14ac:dyDescent="0.2">
      <c r="A24" s="68" t="s">
        <v>88</v>
      </c>
      <c r="B24" s="13" t="s">
        <v>16</v>
      </c>
      <c r="C24" s="90" t="s">
        <v>89</v>
      </c>
      <c r="D24" s="12">
        <v>3840</v>
      </c>
      <c r="E24" s="32"/>
      <c r="F24" s="37"/>
    </row>
    <row r="25" spans="1:6" s="74" customFormat="1" ht="25.5" x14ac:dyDescent="0.2">
      <c r="A25" s="68" t="s">
        <v>88</v>
      </c>
      <c r="B25" s="13" t="s">
        <v>16</v>
      </c>
      <c r="C25" s="90" t="s">
        <v>89</v>
      </c>
      <c r="D25" s="12">
        <v>32000</v>
      </c>
      <c r="E25" s="32"/>
      <c r="F25" s="37"/>
    </row>
    <row r="26" spans="1:6" s="74" customFormat="1" ht="25.5" x14ac:dyDescent="0.2">
      <c r="A26" s="68" t="s">
        <v>88</v>
      </c>
      <c r="B26" s="13" t="s">
        <v>16</v>
      </c>
      <c r="C26" s="90" t="s">
        <v>89</v>
      </c>
      <c r="D26" s="12">
        <v>310444</v>
      </c>
      <c r="E26" s="32"/>
      <c r="F26" s="37"/>
    </row>
    <row r="27" spans="1:6" s="74" customFormat="1" ht="25.5" x14ac:dyDescent="0.2">
      <c r="A27" s="68" t="s">
        <v>88</v>
      </c>
      <c r="B27" s="13" t="s">
        <v>16</v>
      </c>
      <c r="C27" s="90" t="s">
        <v>89</v>
      </c>
      <c r="D27" s="12">
        <v>82042</v>
      </c>
      <c r="E27" s="32"/>
      <c r="F27" s="37"/>
    </row>
    <row r="28" spans="1:6" s="74" customFormat="1" ht="25.5" x14ac:dyDescent="0.2">
      <c r="A28" s="68" t="s">
        <v>88</v>
      </c>
      <c r="B28" s="13" t="s">
        <v>16</v>
      </c>
      <c r="C28" s="90" t="s">
        <v>89</v>
      </c>
      <c r="D28" s="12">
        <v>3143</v>
      </c>
      <c r="E28" s="32"/>
      <c r="F28" s="37"/>
    </row>
    <row r="29" spans="1:6" s="74" customFormat="1" ht="25.5" x14ac:dyDescent="0.2">
      <c r="A29" s="68" t="s">
        <v>88</v>
      </c>
      <c r="B29" s="13" t="s">
        <v>16</v>
      </c>
      <c r="C29" s="90" t="s">
        <v>89</v>
      </c>
      <c r="D29" s="12">
        <v>109890</v>
      </c>
      <c r="E29" s="32"/>
      <c r="F29" s="37"/>
    </row>
    <row r="30" spans="1:6" s="74" customFormat="1" ht="25.5" x14ac:dyDescent="0.2">
      <c r="A30" s="68" t="s">
        <v>88</v>
      </c>
      <c r="B30" s="13" t="s">
        <v>16</v>
      </c>
      <c r="C30" s="90" t="s">
        <v>89</v>
      </c>
      <c r="D30" s="12">
        <v>810435</v>
      </c>
      <c r="E30" s="32"/>
      <c r="F30" s="37"/>
    </row>
    <row r="31" spans="1:6" s="74" customFormat="1" ht="25.5" x14ac:dyDescent="0.2">
      <c r="A31" s="68" t="s">
        <v>88</v>
      </c>
      <c r="B31" s="13" t="s">
        <v>16</v>
      </c>
      <c r="C31" s="90" t="s">
        <v>89</v>
      </c>
      <c r="D31" s="12">
        <v>179</v>
      </c>
      <c r="E31" s="32"/>
      <c r="F31" s="37"/>
    </row>
    <row r="32" spans="1:6" s="74" customFormat="1" ht="25.5" x14ac:dyDescent="0.2">
      <c r="A32" s="68" t="s">
        <v>88</v>
      </c>
      <c r="B32" s="13" t="s">
        <v>16</v>
      </c>
      <c r="C32" s="90" t="s">
        <v>89</v>
      </c>
      <c r="D32" s="12">
        <v>507</v>
      </c>
      <c r="E32" s="32"/>
      <c r="F32" s="37"/>
    </row>
    <row r="33" spans="1:10" s="74" customFormat="1" ht="25.5" x14ac:dyDescent="0.2">
      <c r="A33" s="68" t="s">
        <v>88</v>
      </c>
      <c r="B33" s="13" t="s">
        <v>16</v>
      </c>
      <c r="C33" s="90" t="s">
        <v>89</v>
      </c>
      <c r="D33" s="12">
        <v>5206</v>
      </c>
      <c r="E33" s="32"/>
      <c r="F33" s="37"/>
    </row>
    <row r="34" spans="1:10" s="74" customFormat="1" ht="25.5" x14ac:dyDescent="0.2">
      <c r="A34" s="68" t="s">
        <v>88</v>
      </c>
      <c r="B34" s="13" t="s">
        <v>16</v>
      </c>
      <c r="C34" s="90" t="s">
        <v>89</v>
      </c>
      <c r="D34" s="12">
        <v>49235</v>
      </c>
      <c r="E34" s="32"/>
      <c r="F34" s="37"/>
    </row>
    <row r="35" spans="1:10" s="74" customFormat="1" ht="25.5" x14ac:dyDescent="0.2">
      <c r="A35" s="68" t="s">
        <v>88</v>
      </c>
      <c r="B35" s="13" t="s">
        <v>16</v>
      </c>
      <c r="C35" s="90" t="s">
        <v>89</v>
      </c>
      <c r="D35" s="12">
        <v>82227</v>
      </c>
      <c r="E35" s="32"/>
      <c r="F35" s="37"/>
    </row>
    <row r="36" spans="1:10" s="74" customFormat="1" ht="25.5" x14ac:dyDescent="0.2">
      <c r="A36" s="68" t="s">
        <v>88</v>
      </c>
      <c r="B36" s="13" t="s">
        <v>16</v>
      </c>
      <c r="C36" s="90" t="s">
        <v>89</v>
      </c>
      <c r="D36" s="12">
        <v>51818</v>
      </c>
      <c r="E36" s="32"/>
      <c r="F36" s="37"/>
    </row>
    <row r="37" spans="1:10" s="74" customFormat="1" ht="25.5" x14ac:dyDescent="0.2">
      <c r="A37" s="68" t="s">
        <v>88</v>
      </c>
      <c r="B37" s="13" t="s">
        <v>16</v>
      </c>
      <c r="C37" s="90" t="s">
        <v>89</v>
      </c>
      <c r="D37" s="12">
        <v>38680</v>
      </c>
      <c r="E37" s="32"/>
      <c r="F37" s="37"/>
    </row>
    <row r="38" spans="1:10" s="74" customFormat="1" ht="25.5" x14ac:dyDescent="0.2">
      <c r="A38" s="68" t="s">
        <v>79</v>
      </c>
      <c r="B38" s="13" t="s">
        <v>117</v>
      </c>
      <c r="C38" s="62" t="s">
        <v>80</v>
      </c>
      <c r="D38" s="12">
        <v>258</v>
      </c>
      <c r="E38" s="32"/>
      <c r="F38" s="37"/>
    </row>
    <row r="39" spans="1:10" s="74" customFormat="1" ht="13.5" customHeight="1" x14ac:dyDescent="0.2">
      <c r="A39" s="68" t="s">
        <v>34</v>
      </c>
      <c r="B39" s="13" t="s">
        <v>16</v>
      </c>
      <c r="C39" s="90" t="s">
        <v>17</v>
      </c>
      <c r="D39" s="12">
        <v>258</v>
      </c>
      <c r="E39" s="32"/>
      <c r="F39" s="37"/>
    </row>
    <row r="40" spans="1:10" s="74" customFormat="1" ht="13.5" customHeight="1" x14ac:dyDescent="0.2">
      <c r="A40" s="68" t="s">
        <v>121</v>
      </c>
      <c r="B40" s="13" t="s">
        <v>40</v>
      </c>
      <c r="C40" s="90" t="s">
        <v>122</v>
      </c>
      <c r="D40" s="12">
        <v>4980</v>
      </c>
      <c r="E40" s="32"/>
      <c r="F40" s="37"/>
    </row>
    <row r="41" spans="1:10" s="74" customFormat="1" x14ac:dyDescent="0.2">
      <c r="A41" s="36"/>
      <c r="B41" s="36"/>
      <c r="C41" s="79"/>
      <c r="D41" s="80"/>
      <c r="E41" s="38"/>
      <c r="F41" s="37"/>
    </row>
    <row r="42" spans="1:10" x14ac:dyDescent="0.2">
      <c r="A42" s="36"/>
      <c r="B42" s="36"/>
      <c r="C42" s="36"/>
      <c r="D42" s="47"/>
      <c r="E42" s="48"/>
      <c r="F42" s="48"/>
      <c r="H42" s="49"/>
      <c r="J42" s="49"/>
    </row>
    <row r="43" spans="1:10" x14ac:dyDescent="0.2">
      <c r="A43" s="2" t="s">
        <v>5</v>
      </c>
      <c r="B43" s="2"/>
      <c r="D43" s="1"/>
      <c r="E43" s="31"/>
      <c r="F43" s="31"/>
    </row>
    <row r="44" spans="1:10" x14ac:dyDescent="0.2">
      <c r="B44" s="1"/>
      <c r="C44" s="2"/>
      <c r="D44" s="1"/>
      <c r="E44" s="31"/>
      <c r="F44" s="31"/>
    </row>
    <row r="45" spans="1:10" x14ac:dyDescent="0.2">
      <c r="A45" s="3" t="s">
        <v>2</v>
      </c>
      <c r="B45" s="26" t="s">
        <v>3</v>
      </c>
      <c r="C45" s="5" t="s">
        <v>3</v>
      </c>
      <c r="D45" s="26" t="s">
        <v>4</v>
      </c>
      <c r="E45" s="42"/>
      <c r="F45" s="31"/>
      <c r="G45" s="31"/>
    </row>
    <row r="46" spans="1:10" s="74" customFormat="1" ht="25.5" x14ac:dyDescent="0.2">
      <c r="A46" s="97" t="s">
        <v>34</v>
      </c>
      <c r="B46" s="55" t="s">
        <v>60</v>
      </c>
      <c r="C46" s="55" t="s">
        <v>17</v>
      </c>
      <c r="D46" s="98">
        <v>-1902</v>
      </c>
      <c r="E46" s="99"/>
      <c r="F46" s="75"/>
      <c r="G46" s="75"/>
    </row>
    <row r="47" spans="1:10" s="74" customFormat="1" hidden="1" x14ac:dyDescent="0.2">
      <c r="A47" s="97"/>
      <c r="B47" s="13"/>
      <c r="C47" s="55"/>
      <c r="D47" s="12"/>
      <c r="E47" s="99"/>
      <c r="F47" s="75"/>
      <c r="G47" s="75"/>
    </row>
    <row r="48" spans="1:10" s="74" customFormat="1" x14ac:dyDescent="0.2">
      <c r="A48" s="36"/>
      <c r="B48" s="36"/>
      <c r="C48" s="79"/>
      <c r="D48" s="81"/>
      <c r="E48" s="75"/>
      <c r="F48" s="75"/>
      <c r="G48" s="75"/>
    </row>
    <row r="49" spans="1:7" x14ac:dyDescent="0.2">
      <c r="E49" s="31"/>
      <c r="F49" s="31"/>
      <c r="G49" s="31"/>
    </row>
    <row r="50" spans="1:7" x14ac:dyDescent="0.2">
      <c r="A50" s="128" t="s">
        <v>6</v>
      </c>
      <c r="B50" s="128"/>
      <c r="C50" s="128"/>
      <c r="D50" s="128"/>
      <c r="E50" s="31"/>
      <c r="F50" s="31"/>
      <c r="G50" s="31"/>
    </row>
    <row r="51" spans="1:7" x14ac:dyDescent="0.2">
      <c r="E51" s="31"/>
      <c r="F51" s="31"/>
      <c r="G51" s="31"/>
    </row>
    <row r="52" spans="1:7" x14ac:dyDescent="0.2">
      <c r="A52" s="2" t="s">
        <v>7</v>
      </c>
      <c r="E52" s="31"/>
      <c r="F52" s="31"/>
      <c r="G52" s="31"/>
    </row>
    <row r="53" spans="1:7" x14ac:dyDescent="0.2">
      <c r="A53" s="1"/>
      <c r="B53" s="1"/>
      <c r="D53" s="1"/>
      <c r="E53" s="31"/>
      <c r="F53" s="31"/>
      <c r="G53" s="31"/>
    </row>
    <row r="54" spans="1:7" x14ac:dyDescent="0.2">
      <c r="A54" s="3" t="s">
        <v>2</v>
      </c>
      <c r="B54" s="26" t="s">
        <v>3</v>
      </c>
      <c r="C54" s="5" t="s">
        <v>8</v>
      </c>
      <c r="D54" s="26" t="s">
        <v>4</v>
      </c>
      <c r="E54" s="42"/>
      <c r="F54" s="31"/>
      <c r="G54" s="31"/>
    </row>
    <row r="55" spans="1:7" x14ac:dyDescent="0.2">
      <c r="A55" s="6" t="s">
        <v>15</v>
      </c>
      <c r="B55" s="15" t="s">
        <v>16</v>
      </c>
      <c r="C55" s="7" t="s">
        <v>36</v>
      </c>
      <c r="D55" s="8"/>
      <c r="E55" s="43"/>
      <c r="F55" s="31"/>
      <c r="G55" s="31"/>
    </row>
    <row r="56" spans="1:7" ht="14.25" customHeight="1" x14ac:dyDescent="0.2">
      <c r="A56" s="6"/>
      <c r="B56" s="21"/>
      <c r="C56" s="18" t="s">
        <v>9</v>
      </c>
      <c r="D56" s="17">
        <f>D57</f>
        <v>6987</v>
      </c>
      <c r="E56" s="32"/>
      <c r="F56" s="41"/>
      <c r="G56" s="31"/>
    </row>
    <row r="57" spans="1:7" ht="13.5" customHeight="1" x14ac:dyDescent="0.2">
      <c r="A57" s="8">
        <v>7200</v>
      </c>
      <c r="B57" s="9"/>
      <c r="C57" s="9" t="s">
        <v>18</v>
      </c>
      <c r="D57" s="39">
        <f>SUM(D13:D17)+D46+D19</f>
        <v>6987</v>
      </c>
      <c r="E57" s="32"/>
      <c r="F57" s="57"/>
      <c r="G57" s="41"/>
    </row>
    <row r="58" spans="1:7" x14ac:dyDescent="0.2">
      <c r="A58" s="56" t="s">
        <v>29</v>
      </c>
      <c r="B58" s="70" t="s">
        <v>40</v>
      </c>
      <c r="C58" s="7" t="s">
        <v>43</v>
      </c>
      <c r="D58" s="22"/>
      <c r="E58" s="32"/>
      <c r="F58" s="31"/>
      <c r="G58" s="31"/>
    </row>
    <row r="59" spans="1:7" x14ac:dyDescent="0.2">
      <c r="A59" s="6"/>
      <c r="B59" s="15"/>
      <c r="C59" s="95" t="s">
        <v>9</v>
      </c>
      <c r="D59" s="63">
        <f>SUM(D60)</f>
        <v>3000</v>
      </c>
      <c r="E59" s="73"/>
      <c r="F59" s="32"/>
      <c r="G59" s="31"/>
    </row>
    <row r="60" spans="1:7" x14ac:dyDescent="0.2">
      <c r="A60" s="9">
        <v>2200</v>
      </c>
      <c r="B60" s="15"/>
      <c r="C60" s="9" t="s">
        <v>35</v>
      </c>
      <c r="D60" s="18">
        <v>3000</v>
      </c>
      <c r="E60" s="73"/>
      <c r="F60" s="32"/>
      <c r="G60" s="31"/>
    </row>
    <row r="61" spans="1:7" ht="25.5" x14ac:dyDescent="0.2">
      <c r="A61" s="94" t="s">
        <v>29</v>
      </c>
      <c r="B61" s="70" t="s">
        <v>38</v>
      </c>
      <c r="C61" s="92" t="s">
        <v>45</v>
      </c>
      <c r="D61" s="71"/>
      <c r="E61" s="32"/>
      <c r="F61" s="31"/>
      <c r="G61" s="31"/>
    </row>
    <row r="62" spans="1:7" x14ac:dyDescent="0.2">
      <c r="A62" s="91"/>
      <c r="B62" s="70"/>
      <c r="C62" s="95" t="s">
        <v>9</v>
      </c>
      <c r="D62" s="63">
        <f>SUM(D63)</f>
        <v>1000</v>
      </c>
      <c r="E62" s="73"/>
      <c r="F62" s="31"/>
      <c r="G62" s="31"/>
    </row>
    <row r="63" spans="1:7" x14ac:dyDescent="0.2">
      <c r="A63" s="93">
        <v>2200</v>
      </c>
      <c r="B63" s="70"/>
      <c r="C63" s="93" t="s">
        <v>35</v>
      </c>
      <c r="D63" s="95">
        <v>1000</v>
      </c>
      <c r="E63" s="73"/>
      <c r="F63" s="104"/>
      <c r="G63" s="31"/>
    </row>
    <row r="64" spans="1:7" s="74" customFormat="1" ht="25.5" x14ac:dyDescent="0.2">
      <c r="A64" s="94" t="s">
        <v>29</v>
      </c>
      <c r="B64" s="70" t="s">
        <v>37</v>
      </c>
      <c r="C64" s="88" t="s">
        <v>47</v>
      </c>
      <c r="D64" s="95"/>
      <c r="E64" s="72"/>
      <c r="F64" s="72"/>
      <c r="G64" s="75"/>
    </row>
    <row r="65" spans="1:8" s="74" customFormat="1" x14ac:dyDescent="0.2">
      <c r="A65" s="91"/>
      <c r="B65" s="70"/>
      <c r="C65" s="95" t="s">
        <v>9</v>
      </c>
      <c r="D65" s="63">
        <f>SUM(D66)</f>
        <v>100</v>
      </c>
      <c r="E65" s="32"/>
      <c r="F65" s="72"/>
      <c r="G65" s="75"/>
    </row>
    <row r="66" spans="1:8" s="74" customFormat="1" x14ac:dyDescent="0.2">
      <c r="A66" s="93">
        <v>2200</v>
      </c>
      <c r="B66" s="70"/>
      <c r="C66" s="93" t="s">
        <v>35</v>
      </c>
      <c r="D66" s="95">
        <v>100</v>
      </c>
      <c r="E66" s="84"/>
      <c r="F66" s="72"/>
      <c r="G66" s="75"/>
    </row>
    <row r="67" spans="1:8" s="74" customFormat="1" ht="25.5" x14ac:dyDescent="0.2">
      <c r="A67" s="94" t="s">
        <v>29</v>
      </c>
      <c r="B67" s="70" t="s">
        <v>39</v>
      </c>
      <c r="C67" s="88" t="s">
        <v>48</v>
      </c>
      <c r="D67" s="95"/>
      <c r="E67" s="114"/>
      <c r="F67" s="72"/>
      <c r="G67" s="75"/>
    </row>
    <row r="68" spans="1:8" s="74" customFormat="1" x14ac:dyDescent="0.2">
      <c r="A68" s="91"/>
      <c r="B68" s="70"/>
      <c r="C68" s="95" t="s">
        <v>9</v>
      </c>
      <c r="D68" s="63">
        <f>SUM(D69)</f>
        <v>100</v>
      </c>
      <c r="E68" s="32"/>
      <c r="F68" s="72"/>
      <c r="G68" s="75"/>
    </row>
    <row r="69" spans="1:8" s="74" customFormat="1" x14ac:dyDescent="0.2">
      <c r="A69" s="93">
        <v>2200</v>
      </c>
      <c r="B69" s="70"/>
      <c r="C69" s="93" t="s">
        <v>35</v>
      </c>
      <c r="D69" s="95">
        <v>100</v>
      </c>
      <c r="E69" s="84"/>
      <c r="F69" s="104"/>
      <c r="G69" s="75"/>
    </row>
    <row r="70" spans="1:8" s="74" customFormat="1" ht="25.5" x14ac:dyDescent="0.2">
      <c r="A70" s="94" t="s">
        <v>29</v>
      </c>
      <c r="B70" s="70" t="s">
        <v>40</v>
      </c>
      <c r="C70" s="88" t="s">
        <v>49</v>
      </c>
      <c r="D70" s="95"/>
      <c r="E70" s="114"/>
      <c r="F70" s="72"/>
      <c r="G70" s="75"/>
    </row>
    <row r="71" spans="1:8" s="74" customFormat="1" x14ac:dyDescent="0.2">
      <c r="A71" s="91"/>
      <c r="B71" s="70"/>
      <c r="C71" s="95" t="s">
        <v>9</v>
      </c>
      <c r="D71" s="63">
        <f>SUM(D72)</f>
        <v>100</v>
      </c>
      <c r="E71" s="32"/>
      <c r="F71" s="72"/>
      <c r="G71" s="75"/>
    </row>
    <row r="72" spans="1:8" s="74" customFormat="1" x14ac:dyDescent="0.2">
      <c r="A72" s="93">
        <v>2200</v>
      </c>
      <c r="B72" s="70"/>
      <c r="C72" s="93" t="s">
        <v>35</v>
      </c>
      <c r="D72" s="95">
        <v>100</v>
      </c>
      <c r="E72" s="84"/>
      <c r="F72" s="72"/>
      <c r="G72" s="75"/>
    </row>
    <row r="73" spans="1:8" s="74" customFormat="1" ht="25.5" x14ac:dyDescent="0.2">
      <c r="A73" s="91" t="s">
        <v>26</v>
      </c>
      <c r="B73" s="70" t="s">
        <v>16</v>
      </c>
      <c r="C73" s="71" t="s">
        <v>52</v>
      </c>
      <c r="D73" s="95"/>
      <c r="E73" s="84"/>
      <c r="F73" s="72"/>
      <c r="G73" s="75"/>
    </row>
    <row r="74" spans="1:8" s="74" customFormat="1" x14ac:dyDescent="0.2">
      <c r="A74" s="94"/>
      <c r="B74" s="13"/>
      <c r="C74" s="95" t="s">
        <v>9</v>
      </c>
      <c r="D74" s="71">
        <f>D75</f>
        <v>1210</v>
      </c>
      <c r="E74" s="84"/>
      <c r="F74" s="72"/>
      <c r="G74" s="75"/>
    </row>
    <row r="75" spans="1:8" s="74" customFormat="1" x14ac:dyDescent="0.2">
      <c r="A75" s="91">
        <v>5200</v>
      </c>
      <c r="B75" s="70"/>
      <c r="C75" s="95" t="s">
        <v>30</v>
      </c>
      <c r="D75" s="116">
        <v>1210</v>
      </c>
      <c r="E75" s="84"/>
      <c r="F75" s="72"/>
      <c r="G75" s="75"/>
    </row>
    <row r="76" spans="1:8" s="74" customFormat="1" ht="15.75" customHeight="1" x14ac:dyDescent="0.2">
      <c r="A76" s="91" t="s">
        <v>26</v>
      </c>
      <c r="B76" s="70" t="s">
        <v>16</v>
      </c>
      <c r="C76" s="71" t="s">
        <v>54</v>
      </c>
      <c r="D76" s="95"/>
      <c r="E76" s="72"/>
      <c r="F76" s="72"/>
      <c r="G76" s="75"/>
    </row>
    <row r="77" spans="1:8" s="74" customFormat="1" x14ac:dyDescent="0.2">
      <c r="A77" s="94"/>
      <c r="B77" s="13"/>
      <c r="C77" s="95" t="s">
        <v>9</v>
      </c>
      <c r="D77" s="71">
        <f>D78</f>
        <v>129</v>
      </c>
      <c r="E77" s="73"/>
      <c r="F77" s="84"/>
      <c r="G77" s="75"/>
      <c r="H77" s="75"/>
    </row>
    <row r="78" spans="1:8" s="74" customFormat="1" x14ac:dyDescent="0.2">
      <c r="A78" s="91">
        <v>5200</v>
      </c>
      <c r="B78" s="70"/>
      <c r="C78" s="95" t="s">
        <v>30</v>
      </c>
      <c r="D78" s="116">
        <v>129</v>
      </c>
      <c r="E78" s="75"/>
      <c r="F78" s="32"/>
      <c r="G78" s="75"/>
    </row>
    <row r="79" spans="1:8" s="74" customFormat="1" ht="25.5" x14ac:dyDescent="0.2">
      <c r="A79" s="91" t="s">
        <v>55</v>
      </c>
      <c r="B79" s="70" t="s">
        <v>16</v>
      </c>
      <c r="C79" s="71" t="s">
        <v>56</v>
      </c>
      <c r="D79" s="116"/>
      <c r="E79" s="75"/>
      <c r="F79" s="32"/>
      <c r="G79" s="75"/>
    </row>
    <row r="80" spans="1:8" s="74" customFormat="1" x14ac:dyDescent="0.2">
      <c r="A80" s="94"/>
      <c r="B80" s="13"/>
      <c r="C80" s="95" t="s">
        <v>9</v>
      </c>
      <c r="D80" s="71">
        <f>D81</f>
        <v>2336</v>
      </c>
      <c r="E80" s="75"/>
      <c r="F80" s="32"/>
      <c r="G80" s="75"/>
    </row>
    <row r="81" spans="1:7" s="74" customFormat="1" x14ac:dyDescent="0.2">
      <c r="A81" s="91">
        <v>3200</v>
      </c>
      <c r="B81" s="70"/>
      <c r="C81" s="95" t="s">
        <v>50</v>
      </c>
      <c r="D81" s="116">
        <v>2336</v>
      </c>
      <c r="E81" s="75"/>
      <c r="F81" s="32"/>
      <c r="G81" s="75"/>
    </row>
    <row r="82" spans="1:7" s="74" customFormat="1" x14ac:dyDescent="0.2">
      <c r="A82" s="91" t="s">
        <v>57</v>
      </c>
      <c r="B82" s="70" t="s">
        <v>16</v>
      </c>
      <c r="C82" s="71" t="s">
        <v>58</v>
      </c>
      <c r="D82" s="116"/>
      <c r="E82" s="75"/>
      <c r="F82" s="32"/>
      <c r="G82" s="75"/>
    </row>
    <row r="83" spans="1:7" s="74" customFormat="1" x14ac:dyDescent="0.2">
      <c r="A83" s="91"/>
      <c r="B83" s="70"/>
      <c r="C83" s="95" t="s">
        <v>9</v>
      </c>
      <c r="D83" s="63">
        <f>D84</f>
        <v>66907</v>
      </c>
      <c r="E83" s="75"/>
      <c r="F83" s="32"/>
      <c r="G83" s="75"/>
    </row>
    <row r="84" spans="1:7" s="74" customFormat="1" x14ac:dyDescent="0.2">
      <c r="A84" s="91">
        <v>5200</v>
      </c>
      <c r="B84" s="70"/>
      <c r="C84" s="95" t="s">
        <v>30</v>
      </c>
      <c r="D84" s="116">
        <v>66907</v>
      </c>
      <c r="E84" s="75"/>
      <c r="F84" s="32"/>
      <c r="G84" s="75"/>
    </row>
    <row r="85" spans="1:7" s="74" customFormat="1" ht="17.25" customHeight="1" x14ac:dyDescent="0.2">
      <c r="A85" s="91" t="s">
        <v>29</v>
      </c>
      <c r="B85" s="70" t="s">
        <v>16</v>
      </c>
      <c r="C85" s="71" t="s">
        <v>63</v>
      </c>
      <c r="D85" s="116"/>
      <c r="E85" s="75"/>
      <c r="F85" s="32"/>
      <c r="G85" s="75"/>
    </row>
    <row r="86" spans="1:7" s="74" customFormat="1" x14ac:dyDescent="0.2">
      <c r="A86" s="91"/>
      <c r="B86" s="70"/>
      <c r="C86" s="95" t="s">
        <v>9</v>
      </c>
      <c r="D86" s="63">
        <f>SUM(D87:D88)</f>
        <v>1902</v>
      </c>
      <c r="E86" s="75"/>
      <c r="F86" s="32"/>
      <c r="G86" s="75"/>
    </row>
    <row r="87" spans="1:7" s="74" customFormat="1" ht="36" customHeight="1" x14ac:dyDescent="0.2">
      <c r="A87" s="91">
        <v>1100</v>
      </c>
      <c r="B87" s="70"/>
      <c r="C87" s="95" t="s">
        <v>61</v>
      </c>
      <c r="D87" s="116">
        <v>1605</v>
      </c>
      <c r="E87" s="131"/>
      <c r="F87" s="134"/>
      <c r="G87" s="75"/>
    </row>
    <row r="88" spans="1:7" s="74" customFormat="1" x14ac:dyDescent="0.2">
      <c r="A88" s="91">
        <v>1200</v>
      </c>
      <c r="B88" s="70"/>
      <c r="C88" s="95" t="s">
        <v>62</v>
      </c>
      <c r="D88" s="116">
        <v>297</v>
      </c>
      <c r="E88" s="75"/>
      <c r="F88" s="32"/>
      <c r="G88" s="75"/>
    </row>
    <row r="89" spans="1:7" s="74" customFormat="1" ht="19.5" customHeight="1" x14ac:dyDescent="0.2">
      <c r="A89" s="91" t="s">
        <v>29</v>
      </c>
      <c r="B89" s="70" t="s">
        <v>60</v>
      </c>
      <c r="C89" s="71" t="s">
        <v>63</v>
      </c>
      <c r="D89" s="116"/>
      <c r="E89" s="75"/>
      <c r="F89" s="32"/>
      <c r="G89" s="75"/>
    </row>
    <row r="90" spans="1:7" s="74" customFormat="1" x14ac:dyDescent="0.2">
      <c r="A90" s="91"/>
      <c r="B90" s="70"/>
      <c r="C90" s="95" t="s">
        <v>9</v>
      </c>
      <c r="D90" s="63">
        <f>SUM(D91)</f>
        <v>551</v>
      </c>
      <c r="E90" s="75"/>
      <c r="F90" s="32"/>
      <c r="G90" s="75"/>
    </row>
    <row r="91" spans="1:7" s="74" customFormat="1" x14ac:dyDescent="0.2">
      <c r="A91" s="93">
        <v>2200</v>
      </c>
      <c r="B91" s="70"/>
      <c r="C91" s="93" t="s">
        <v>35</v>
      </c>
      <c r="D91" s="95">
        <v>551</v>
      </c>
      <c r="E91" s="84"/>
      <c r="F91" s="72"/>
      <c r="G91" s="75"/>
    </row>
    <row r="92" spans="1:7" s="74" customFormat="1" ht="25.5" x14ac:dyDescent="0.2">
      <c r="A92" s="91" t="s">
        <v>29</v>
      </c>
      <c r="B92" s="70" t="s">
        <v>16</v>
      </c>
      <c r="C92" s="88" t="s">
        <v>71</v>
      </c>
      <c r="D92" s="95"/>
      <c r="E92" s="84"/>
      <c r="F92" s="115"/>
      <c r="G92" s="75"/>
    </row>
    <row r="93" spans="1:7" s="74" customFormat="1" x14ac:dyDescent="0.2">
      <c r="A93" s="93"/>
      <c r="B93" s="70"/>
      <c r="C93" s="95" t="s">
        <v>9</v>
      </c>
      <c r="D93" s="71">
        <f>D94</f>
        <v>18000</v>
      </c>
      <c r="E93" s="84"/>
      <c r="F93" s="115"/>
      <c r="G93" s="75"/>
    </row>
    <row r="94" spans="1:7" s="74" customFormat="1" x14ac:dyDescent="0.2">
      <c r="A94" s="91">
        <v>5200</v>
      </c>
      <c r="B94" s="70"/>
      <c r="C94" s="95" t="s">
        <v>30</v>
      </c>
      <c r="D94" s="95">
        <v>18000</v>
      </c>
      <c r="E94" s="84"/>
      <c r="F94" s="115"/>
      <c r="G94" s="75"/>
    </row>
    <row r="95" spans="1:7" s="74" customFormat="1" x14ac:dyDescent="0.2">
      <c r="A95" s="91" t="s">
        <v>74</v>
      </c>
      <c r="B95" s="70" t="s">
        <v>37</v>
      </c>
      <c r="C95" s="71" t="s">
        <v>75</v>
      </c>
      <c r="D95" s="95"/>
      <c r="E95" s="84"/>
      <c r="F95" s="117"/>
      <c r="G95" s="75"/>
    </row>
    <row r="96" spans="1:7" s="74" customFormat="1" x14ac:dyDescent="0.2">
      <c r="A96" s="91"/>
      <c r="B96" s="70"/>
      <c r="C96" s="95" t="s">
        <v>9</v>
      </c>
      <c r="D96" s="71">
        <v>700</v>
      </c>
      <c r="E96" s="84"/>
      <c r="F96" s="117"/>
      <c r="G96" s="75"/>
    </row>
    <row r="97" spans="1:7" s="74" customFormat="1" x14ac:dyDescent="0.2">
      <c r="A97" s="91">
        <v>2300</v>
      </c>
      <c r="B97" s="70"/>
      <c r="C97" s="95" t="s">
        <v>76</v>
      </c>
      <c r="D97" s="95">
        <v>700</v>
      </c>
      <c r="E97" s="84"/>
      <c r="F97" s="117"/>
      <c r="G97" s="75"/>
    </row>
    <row r="98" spans="1:7" s="74" customFormat="1" x14ac:dyDescent="0.2">
      <c r="A98" s="91" t="s">
        <v>77</v>
      </c>
      <c r="B98" s="70" t="s">
        <v>37</v>
      </c>
      <c r="C98" s="71" t="s">
        <v>78</v>
      </c>
      <c r="D98" s="95"/>
      <c r="E98" s="84"/>
      <c r="F98" s="117"/>
      <c r="G98" s="75"/>
    </row>
    <row r="99" spans="1:7" s="74" customFormat="1" x14ac:dyDescent="0.2">
      <c r="A99" s="91"/>
      <c r="B99" s="70"/>
      <c r="C99" s="95" t="s">
        <v>9</v>
      </c>
      <c r="D99" s="71">
        <v>3420</v>
      </c>
      <c r="E99" s="84"/>
      <c r="F99" s="117"/>
      <c r="G99" s="75"/>
    </row>
    <row r="100" spans="1:7" s="74" customFormat="1" x14ac:dyDescent="0.2">
      <c r="A100" s="91">
        <v>2200</v>
      </c>
      <c r="B100" s="70"/>
      <c r="C100" s="95" t="s">
        <v>35</v>
      </c>
      <c r="D100" s="95">
        <v>1820</v>
      </c>
      <c r="E100" s="84"/>
      <c r="F100" s="117"/>
      <c r="G100" s="75"/>
    </row>
    <row r="101" spans="1:7" s="74" customFormat="1" x14ac:dyDescent="0.2">
      <c r="A101" s="91">
        <v>2300</v>
      </c>
      <c r="B101" s="70"/>
      <c r="C101" s="95" t="s">
        <v>76</v>
      </c>
      <c r="D101" s="95">
        <v>1600</v>
      </c>
      <c r="E101" s="84"/>
      <c r="F101" s="117"/>
      <c r="G101" s="75"/>
    </row>
    <row r="102" spans="1:7" s="74" customFormat="1" x14ac:dyDescent="0.2">
      <c r="A102" s="91" t="s">
        <v>81</v>
      </c>
      <c r="B102" s="70" t="s">
        <v>16</v>
      </c>
      <c r="C102" s="71" t="s">
        <v>82</v>
      </c>
      <c r="D102" s="95"/>
      <c r="E102" s="84"/>
      <c r="F102" s="117"/>
      <c r="G102" s="75"/>
    </row>
    <row r="103" spans="1:7" s="74" customFormat="1" x14ac:dyDescent="0.2">
      <c r="A103" s="91"/>
      <c r="B103" s="70"/>
      <c r="C103" s="95" t="s">
        <v>9</v>
      </c>
      <c r="D103" s="71">
        <f>SUM(D104:D107)</f>
        <v>38715</v>
      </c>
      <c r="E103" s="84"/>
      <c r="F103" s="117"/>
      <c r="G103" s="75"/>
    </row>
    <row r="104" spans="1:7" s="74" customFormat="1" x14ac:dyDescent="0.2">
      <c r="A104" s="91">
        <v>1100</v>
      </c>
      <c r="B104" s="70"/>
      <c r="C104" s="95" t="s">
        <v>61</v>
      </c>
      <c r="D104" s="95">
        <v>28011</v>
      </c>
      <c r="E104" s="84"/>
      <c r="F104" s="117"/>
      <c r="G104" s="75"/>
    </row>
    <row r="105" spans="1:7" s="74" customFormat="1" x14ac:dyDescent="0.2">
      <c r="A105" s="91">
        <v>1200</v>
      </c>
      <c r="B105" s="70"/>
      <c r="C105" s="95" t="s">
        <v>62</v>
      </c>
      <c r="D105" s="95">
        <v>6664</v>
      </c>
      <c r="E105" s="84"/>
      <c r="F105" s="117"/>
      <c r="G105" s="75"/>
    </row>
    <row r="106" spans="1:7" s="74" customFormat="1" x14ac:dyDescent="0.2">
      <c r="A106" s="91">
        <v>2200</v>
      </c>
      <c r="B106" s="70"/>
      <c r="C106" s="95" t="s">
        <v>35</v>
      </c>
      <c r="D106" s="95">
        <v>9</v>
      </c>
      <c r="E106" s="84"/>
      <c r="F106" s="117"/>
      <c r="G106" s="75"/>
    </row>
    <row r="107" spans="1:7" s="74" customFormat="1" x14ac:dyDescent="0.2">
      <c r="A107" s="91">
        <v>2300</v>
      </c>
      <c r="B107" s="70"/>
      <c r="C107" s="95" t="s">
        <v>76</v>
      </c>
      <c r="D107" s="95">
        <v>4031</v>
      </c>
      <c r="E107" s="84"/>
      <c r="F107" s="117"/>
      <c r="G107" s="75"/>
    </row>
    <row r="108" spans="1:7" s="74" customFormat="1" x14ac:dyDescent="0.2">
      <c r="A108" s="91" t="s">
        <v>77</v>
      </c>
      <c r="B108" s="70" t="s">
        <v>38</v>
      </c>
      <c r="C108" s="71" t="s">
        <v>83</v>
      </c>
      <c r="D108" s="95"/>
      <c r="E108" s="84"/>
      <c r="F108" s="117"/>
      <c r="G108" s="75"/>
    </row>
    <row r="109" spans="1:7" s="74" customFormat="1" x14ac:dyDescent="0.2">
      <c r="A109" s="91"/>
      <c r="B109" s="70"/>
      <c r="C109" s="95" t="s">
        <v>9</v>
      </c>
      <c r="D109" s="71">
        <f>SUM(D110:D111)</f>
        <v>9089</v>
      </c>
      <c r="E109" s="84"/>
      <c r="F109" s="117"/>
      <c r="G109" s="75"/>
    </row>
    <row r="110" spans="1:7" s="74" customFormat="1" ht="15.75" customHeight="1" x14ac:dyDescent="0.2">
      <c r="A110" s="91">
        <v>2200</v>
      </c>
      <c r="B110" s="70"/>
      <c r="C110" s="95" t="s">
        <v>35</v>
      </c>
      <c r="D110" s="95">
        <v>650</v>
      </c>
      <c r="E110" s="84"/>
      <c r="F110" s="84"/>
      <c r="G110" s="75"/>
    </row>
    <row r="111" spans="1:7" s="74" customFormat="1" x14ac:dyDescent="0.2">
      <c r="A111" s="91">
        <v>2300</v>
      </c>
      <c r="B111" s="70"/>
      <c r="C111" s="95" t="s">
        <v>76</v>
      </c>
      <c r="D111" s="95">
        <v>8439</v>
      </c>
      <c r="E111" s="84"/>
      <c r="F111" s="117"/>
      <c r="G111" s="75"/>
    </row>
    <row r="112" spans="1:7" s="74" customFormat="1" x14ac:dyDescent="0.2">
      <c r="A112" s="91" t="s">
        <v>67</v>
      </c>
      <c r="B112" s="70" t="s">
        <v>16</v>
      </c>
      <c r="C112" s="71" t="s">
        <v>68</v>
      </c>
      <c r="D112" s="95"/>
      <c r="E112" s="84"/>
      <c r="F112" s="117"/>
      <c r="G112" s="75"/>
    </row>
    <row r="113" spans="1:7" s="74" customFormat="1" x14ac:dyDescent="0.2">
      <c r="A113" s="91"/>
      <c r="B113" s="70"/>
      <c r="C113" s="95" t="s">
        <v>9</v>
      </c>
      <c r="D113" s="71">
        <f>D114</f>
        <v>3840</v>
      </c>
      <c r="E113" s="32"/>
      <c r="F113" s="117"/>
      <c r="G113" s="75"/>
    </row>
    <row r="114" spans="1:7" s="74" customFormat="1" x14ac:dyDescent="0.2">
      <c r="A114" s="91">
        <v>2300</v>
      </c>
      <c r="B114" s="70"/>
      <c r="C114" s="95" t="s">
        <v>76</v>
      </c>
      <c r="D114" s="95">
        <v>3840</v>
      </c>
      <c r="E114" s="84"/>
      <c r="F114" s="117"/>
      <c r="G114" s="75"/>
    </row>
    <row r="115" spans="1:7" s="74" customFormat="1" x14ac:dyDescent="0.2">
      <c r="A115" s="91" t="s">
        <v>26</v>
      </c>
      <c r="B115" s="70" t="s">
        <v>16</v>
      </c>
      <c r="C115" s="71" t="s">
        <v>96</v>
      </c>
      <c r="D115" s="95"/>
      <c r="E115" s="84"/>
      <c r="F115" s="117"/>
      <c r="G115" s="75"/>
    </row>
    <row r="116" spans="1:7" s="74" customFormat="1" x14ac:dyDescent="0.2">
      <c r="A116" s="91"/>
      <c r="B116" s="70"/>
      <c r="C116" s="95" t="s">
        <v>9</v>
      </c>
      <c r="D116" s="71">
        <f>D117</f>
        <v>95963</v>
      </c>
      <c r="E116" s="84"/>
      <c r="F116" s="122"/>
      <c r="G116" s="75"/>
    </row>
    <row r="117" spans="1:7" s="74" customFormat="1" x14ac:dyDescent="0.2">
      <c r="A117" s="91">
        <v>5200</v>
      </c>
      <c r="B117" s="70"/>
      <c r="C117" s="95" t="s">
        <v>30</v>
      </c>
      <c r="D117" s="95">
        <v>95963</v>
      </c>
      <c r="E117" s="84"/>
      <c r="F117" s="122"/>
      <c r="G117" s="75"/>
    </row>
    <row r="118" spans="1:7" s="74" customFormat="1" ht="38.25" x14ac:dyDescent="0.2">
      <c r="A118" s="91" t="s">
        <v>97</v>
      </c>
      <c r="B118" s="70" t="s">
        <v>16</v>
      </c>
      <c r="C118" s="71" t="s">
        <v>98</v>
      </c>
      <c r="D118" s="95"/>
      <c r="E118" s="84"/>
      <c r="F118" s="117"/>
      <c r="G118" s="75"/>
    </row>
    <row r="119" spans="1:7" s="74" customFormat="1" x14ac:dyDescent="0.2">
      <c r="A119" s="91"/>
      <c r="B119" s="70"/>
      <c r="C119" s="95" t="s">
        <v>9</v>
      </c>
      <c r="D119" s="71">
        <f>SUM(D120:D122)</f>
        <v>82042</v>
      </c>
      <c r="E119" s="84"/>
      <c r="F119" s="117"/>
      <c r="G119" s="75"/>
    </row>
    <row r="120" spans="1:7" s="74" customFormat="1" x14ac:dyDescent="0.2">
      <c r="A120" s="91">
        <v>1100</v>
      </c>
      <c r="B120" s="70"/>
      <c r="C120" s="95" t="s">
        <v>61</v>
      </c>
      <c r="D120" s="95">
        <v>5000</v>
      </c>
      <c r="E120" s="84"/>
      <c r="F120" s="117"/>
      <c r="G120" s="75"/>
    </row>
    <row r="121" spans="1:7" s="74" customFormat="1" x14ac:dyDescent="0.2">
      <c r="A121" s="91">
        <v>1200</v>
      </c>
      <c r="B121" s="70"/>
      <c r="C121" s="95" t="s">
        <v>62</v>
      </c>
      <c r="D121" s="95">
        <v>3000</v>
      </c>
      <c r="E121" s="84"/>
      <c r="F121" s="117"/>
      <c r="G121" s="75"/>
    </row>
    <row r="122" spans="1:7" s="74" customFormat="1" x14ac:dyDescent="0.2">
      <c r="A122" s="91">
        <v>2200</v>
      </c>
      <c r="B122" s="70"/>
      <c r="C122" s="95" t="s">
        <v>35</v>
      </c>
      <c r="D122" s="95">
        <v>74042</v>
      </c>
      <c r="E122" s="84"/>
      <c r="F122" s="117"/>
      <c r="G122" s="75"/>
    </row>
    <row r="123" spans="1:7" s="74" customFormat="1" ht="38.25" x14ac:dyDescent="0.2">
      <c r="A123" s="91" t="s">
        <v>97</v>
      </c>
      <c r="B123" s="70" t="s">
        <v>16</v>
      </c>
      <c r="C123" s="71" t="s">
        <v>99</v>
      </c>
      <c r="D123" s="95"/>
      <c r="E123" s="84"/>
      <c r="F123" s="117"/>
      <c r="G123" s="75"/>
    </row>
    <row r="124" spans="1:7" s="74" customFormat="1" x14ac:dyDescent="0.2">
      <c r="A124" s="91"/>
      <c r="B124" s="70"/>
      <c r="C124" s="95" t="s">
        <v>9</v>
      </c>
      <c r="D124" s="71">
        <f>D125</f>
        <v>3143</v>
      </c>
      <c r="E124" s="84"/>
      <c r="F124" s="117"/>
      <c r="G124" s="75"/>
    </row>
    <row r="125" spans="1:7" s="74" customFormat="1" x14ac:dyDescent="0.2">
      <c r="A125" s="91">
        <v>1100</v>
      </c>
      <c r="B125" s="70"/>
      <c r="C125" s="95" t="s">
        <v>61</v>
      </c>
      <c r="D125" s="95">
        <v>3143</v>
      </c>
      <c r="E125" s="84"/>
      <c r="F125" s="117"/>
      <c r="G125" s="75"/>
    </row>
    <row r="126" spans="1:7" s="74" customFormat="1" ht="25.5" x14ac:dyDescent="0.2">
      <c r="A126" s="91" t="s">
        <v>26</v>
      </c>
      <c r="B126" s="70" t="s">
        <v>16</v>
      </c>
      <c r="C126" s="71" t="s">
        <v>100</v>
      </c>
      <c r="D126" s="95"/>
      <c r="E126" s="84"/>
      <c r="F126" s="117"/>
      <c r="G126" s="75"/>
    </row>
    <row r="127" spans="1:7" s="74" customFormat="1" x14ac:dyDescent="0.2">
      <c r="A127" s="91"/>
      <c r="B127" s="70"/>
      <c r="C127" s="95" t="s">
        <v>9</v>
      </c>
      <c r="D127" s="71">
        <f>D128</f>
        <v>109890</v>
      </c>
      <c r="E127" s="84"/>
      <c r="F127" s="117"/>
      <c r="G127" s="75"/>
    </row>
    <row r="128" spans="1:7" s="74" customFormat="1" x14ac:dyDescent="0.2">
      <c r="A128" s="91">
        <v>5200</v>
      </c>
      <c r="B128" s="70"/>
      <c r="C128" s="95" t="s">
        <v>30</v>
      </c>
      <c r="D128" s="95">
        <v>109890</v>
      </c>
      <c r="E128" s="84"/>
      <c r="F128" s="117"/>
      <c r="G128" s="75"/>
    </row>
    <row r="129" spans="1:7" s="74" customFormat="1" ht="25.5" x14ac:dyDescent="0.2">
      <c r="A129" s="91" t="s">
        <v>77</v>
      </c>
      <c r="B129" s="70" t="s">
        <v>16</v>
      </c>
      <c r="C129" s="71" t="s">
        <v>101</v>
      </c>
      <c r="D129" s="95"/>
      <c r="E129" s="84"/>
      <c r="F129" s="117"/>
      <c r="G129" s="75"/>
    </row>
    <row r="130" spans="1:7" s="74" customFormat="1" x14ac:dyDescent="0.2">
      <c r="A130" s="91"/>
      <c r="B130" s="70"/>
      <c r="C130" s="95" t="s">
        <v>9</v>
      </c>
      <c r="D130" s="71">
        <f>SUM(D131:D132)</f>
        <v>810435</v>
      </c>
      <c r="E130" s="84"/>
      <c r="F130" s="117"/>
      <c r="G130" s="75"/>
    </row>
    <row r="131" spans="1:7" s="74" customFormat="1" x14ac:dyDescent="0.2">
      <c r="A131" s="91">
        <v>2300</v>
      </c>
      <c r="B131" s="70"/>
      <c r="C131" s="95" t="s">
        <v>76</v>
      </c>
      <c r="D131" s="95">
        <v>600000</v>
      </c>
      <c r="E131" s="84"/>
      <c r="F131" s="117"/>
      <c r="G131" s="75"/>
    </row>
    <row r="132" spans="1:7" s="74" customFormat="1" x14ac:dyDescent="0.2">
      <c r="A132" s="91">
        <v>5200</v>
      </c>
      <c r="B132" s="70"/>
      <c r="C132" s="95" t="s">
        <v>30</v>
      </c>
      <c r="D132" s="95">
        <v>210435</v>
      </c>
      <c r="E132" s="84"/>
      <c r="F132" s="115"/>
      <c r="G132" s="75"/>
    </row>
    <row r="133" spans="1:7" s="74" customFormat="1" ht="25.5" x14ac:dyDescent="0.2">
      <c r="A133" s="91" t="s">
        <v>77</v>
      </c>
      <c r="B133" s="70" t="s">
        <v>16</v>
      </c>
      <c r="C133" s="71" t="s">
        <v>101</v>
      </c>
      <c r="D133" s="95"/>
      <c r="E133" s="84"/>
      <c r="F133" s="117"/>
      <c r="G133" s="75"/>
    </row>
    <row r="134" spans="1:7" s="74" customFormat="1" x14ac:dyDescent="0.2">
      <c r="A134" s="91"/>
      <c r="B134" s="70"/>
      <c r="C134" s="95" t="s">
        <v>9</v>
      </c>
      <c r="D134" s="71">
        <f>SUM(D135:D135)</f>
        <v>2369244</v>
      </c>
      <c r="E134" s="84"/>
      <c r="F134" s="117"/>
      <c r="G134" s="75"/>
    </row>
    <row r="135" spans="1:7" s="74" customFormat="1" x14ac:dyDescent="0.2">
      <c r="A135" s="91">
        <v>5200</v>
      </c>
      <c r="B135" s="70"/>
      <c r="C135" s="95" t="s">
        <v>30</v>
      </c>
      <c r="D135" s="95">
        <v>2369244</v>
      </c>
      <c r="E135" s="84"/>
      <c r="F135" s="117"/>
      <c r="G135" s="75"/>
    </row>
    <row r="136" spans="1:7" s="74" customFormat="1" ht="38.25" x14ac:dyDescent="0.2">
      <c r="A136" s="91" t="s">
        <v>97</v>
      </c>
      <c r="B136" s="70" t="s">
        <v>16</v>
      </c>
      <c r="C136" s="71" t="s">
        <v>102</v>
      </c>
      <c r="D136" s="95"/>
      <c r="E136" s="84"/>
      <c r="F136" s="117"/>
      <c r="G136" s="75"/>
    </row>
    <row r="137" spans="1:7" s="74" customFormat="1" x14ac:dyDescent="0.2">
      <c r="A137" s="91"/>
      <c r="B137" s="70"/>
      <c r="C137" s="95" t="s">
        <v>9</v>
      </c>
      <c r="D137" s="71">
        <f>D138</f>
        <v>179</v>
      </c>
      <c r="E137" s="84"/>
      <c r="F137" s="117"/>
      <c r="G137" s="75"/>
    </row>
    <row r="138" spans="1:7" s="74" customFormat="1" x14ac:dyDescent="0.2">
      <c r="A138" s="91">
        <v>2200</v>
      </c>
      <c r="B138" s="70"/>
      <c r="C138" s="95" t="s">
        <v>35</v>
      </c>
      <c r="D138" s="95">
        <v>179</v>
      </c>
      <c r="E138" s="84"/>
      <c r="F138" s="117"/>
      <c r="G138" s="75"/>
    </row>
    <row r="139" spans="1:7" s="74" customFormat="1" x14ac:dyDescent="0.2">
      <c r="A139" s="91" t="s">
        <v>97</v>
      </c>
      <c r="B139" s="70" t="s">
        <v>103</v>
      </c>
      <c r="C139" s="71" t="s">
        <v>106</v>
      </c>
      <c r="D139" s="95"/>
      <c r="E139" s="84"/>
      <c r="F139" s="117"/>
      <c r="G139" s="75"/>
    </row>
    <row r="140" spans="1:7" s="74" customFormat="1" x14ac:dyDescent="0.2">
      <c r="A140" s="91"/>
      <c r="B140" s="70"/>
      <c r="C140" s="95" t="s">
        <v>9</v>
      </c>
      <c r="D140" s="71">
        <f>D141</f>
        <v>507</v>
      </c>
      <c r="E140" s="84"/>
      <c r="F140" s="117"/>
      <c r="G140" s="75"/>
    </row>
    <row r="141" spans="1:7" s="74" customFormat="1" x14ac:dyDescent="0.2">
      <c r="A141" s="91">
        <v>2100</v>
      </c>
      <c r="B141" s="70"/>
      <c r="C141" s="95" t="s">
        <v>104</v>
      </c>
      <c r="D141" s="95">
        <v>507</v>
      </c>
      <c r="E141" s="84"/>
      <c r="F141" s="117"/>
      <c r="G141" s="75"/>
    </row>
    <row r="142" spans="1:7" s="74" customFormat="1" ht="25.5" x14ac:dyDescent="0.2">
      <c r="A142" s="91" t="s">
        <v>97</v>
      </c>
      <c r="B142" s="70" t="s">
        <v>103</v>
      </c>
      <c r="C142" s="71" t="s">
        <v>105</v>
      </c>
      <c r="D142" s="95"/>
      <c r="E142" s="84"/>
      <c r="F142" s="117"/>
      <c r="G142" s="75"/>
    </row>
    <row r="143" spans="1:7" s="74" customFormat="1" x14ac:dyDescent="0.2">
      <c r="A143" s="91"/>
      <c r="B143" s="70"/>
      <c r="C143" s="95" t="s">
        <v>9</v>
      </c>
      <c r="D143" s="71">
        <f>D144</f>
        <v>5206</v>
      </c>
      <c r="E143" s="84"/>
      <c r="F143" s="117"/>
      <c r="G143" s="75"/>
    </row>
    <row r="144" spans="1:7" s="74" customFormat="1" x14ac:dyDescent="0.2">
      <c r="A144" s="91">
        <v>2200</v>
      </c>
      <c r="B144" s="70"/>
      <c r="C144" s="95" t="s">
        <v>35</v>
      </c>
      <c r="D144" s="95">
        <v>5206</v>
      </c>
      <c r="E144" s="84"/>
      <c r="F144" s="117"/>
      <c r="G144" s="75"/>
    </row>
    <row r="145" spans="1:7" s="74" customFormat="1" ht="25.5" x14ac:dyDescent="0.2">
      <c r="A145" s="91" t="s">
        <v>67</v>
      </c>
      <c r="B145" s="70" t="s">
        <v>16</v>
      </c>
      <c r="C145" s="71" t="s">
        <v>107</v>
      </c>
      <c r="D145" s="95"/>
      <c r="E145" s="84"/>
      <c r="F145" s="117"/>
      <c r="G145" s="75"/>
    </row>
    <row r="146" spans="1:7" s="74" customFormat="1" x14ac:dyDescent="0.2">
      <c r="A146" s="91"/>
      <c r="B146" s="70"/>
      <c r="C146" s="95" t="s">
        <v>9</v>
      </c>
      <c r="D146" s="71">
        <f>SUM(D147:D150)</f>
        <v>49235</v>
      </c>
      <c r="E146" s="84"/>
      <c r="F146" s="117"/>
      <c r="G146" s="75"/>
    </row>
    <row r="147" spans="1:7" s="74" customFormat="1" x14ac:dyDescent="0.2">
      <c r="A147" s="91">
        <v>1100</v>
      </c>
      <c r="B147" s="70"/>
      <c r="C147" s="95" t="s">
        <v>61</v>
      </c>
      <c r="D147" s="95">
        <v>9114</v>
      </c>
      <c r="E147" s="84"/>
      <c r="F147" s="117"/>
      <c r="G147" s="75"/>
    </row>
    <row r="148" spans="1:7" s="74" customFormat="1" x14ac:dyDescent="0.2">
      <c r="A148" s="93">
        <v>1200</v>
      </c>
      <c r="B148" s="70"/>
      <c r="C148" s="93" t="s">
        <v>62</v>
      </c>
      <c r="D148" s="95">
        <v>2379</v>
      </c>
      <c r="E148" s="84"/>
      <c r="F148" s="72"/>
      <c r="G148" s="75"/>
    </row>
    <row r="149" spans="1:7" s="74" customFormat="1" x14ac:dyDescent="0.2">
      <c r="A149" s="91">
        <v>2200</v>
      </c>
      <c r="B149" s="70"/>
      <c r="C149" s="95" t="s">
        <v>35</v>
      </c>
      <c r="D149" s="95">
        <v>37227</v>
      </c>
      <c r="E149" s="130"/>
      <c r="F149" s="130"/>
      <c r="G149" s="75"/>
    </row>
    <row r="150" spans="1:7" s="74" customFormat="1" x14ac:dyDescent="0.2">
      <c r="A150" s="91">
        <v>2300</v>
      </c>
      <c r="B150" s="70"/>
      <c r="C150" s="95" t="s">
        <v>76</v>
      </c>
      <c r="D150" s="95">
        <v>515</v>
      </c>
      <c r="E150" s="117"/>
      <c r="F150" s="117"/>
      <c r="G150" s="75"/>
    </row>
    <row r="151" spans="1:7" s="74" customFormat="1" ht="25.5" x14ac:dyDescent="0.2">
      <c r="A151" s="91" t="s">
        <v>97</v>
      </c>
      <c r="B151" s="70" t="s">
        <v>16</v>
      </c>
      <c r="C151" s="71" t="s">
        <v>108</v>
      </c>
      <c r="D151" s="95"/>
      <c r="E151" s="117"/>
      <c r="F151" s="117"/>
      <c r="G151" s="75"/>
    </row>
    <row r="152" spans="1:7" s="74" customFormat="1" x14ac:dyDescent="0.2">
      <c r="A152" s="91"/>
      <c r="B152" s="70"/>
      <c r="C152" s="95" t="s">
        <v>9</v>
      </c>
      <c r="D152" s="71">
        <f>D153</f>
        <v>82227</v>
      </c>
      <c r="E152" s="117"/>
      <c r="F152" s="117"/>
      <c r="G152" s="75"/>
    </row>
    <row r="153" spans="1:7" s="74" customFormat="1" x14ac:dyDescent="0.2">
      <c r="A153" s="91">
        <v>5200</v>
      </c>
      <c r="B153" s="70"/>
      <c r="C153" s="95" t="s">
        <v>30</v>
      </c>
      <c r="D153" s="95">
        <v>82227</v>
      </c>
      <c r="E153" s="117"/>
      <c r="F153" s="117"/>
      <c r="G153" s="75"/>
    </row>
    <row r="154" spans="1:7" s="74" customFormat="1" ht="25.5" x14ac:dyDescent="0.2">
      <c r="A154" s="91" t="s">
        <v>97</v>
      </c>
      <c r="B154" s="70" t="s">
        <v>16</v>
      </c>
      <c r="C154" s="71" t="s">
        <v>109</v>
      </c>
      <c r="D154" s="95"/>
      <c r="E154" s="117"/>
      <c r="F154" s="117"/>
      <c r="G154" s="75"/>
    </row>
    <row r="155" spans="1:7" s="74" customFormat="1" x14ac:dyDescent="0.2">
      <c r="A155" s="91"/>
      <c r="B155" s="70"/>
      <c r="C155" s="95" t="s">
        <v>9</v>
      </c>
      <c r="D155" s="71">
        <f>SUM(D156:D158)</f>
        <v>51818</v>
      </c>
      <c r="E155" s="117"/>
      <c r="F155" s="117"/>
      <c r="G155" s="75"/>
    </row>
    <row r="156" spans="1:7" s="74" customFormat="1" x14ac:dyDescent="0.2">
      <c r="A156" s="91">
        <v>1100</v>
      </c>
      <c r="B156" s="70"/>
      <c r="C156" s="95" t="s">
        <v>61</v>
      </c>
      <c r="D156" s="95">
        <v>26000</v>
      </c>
      <c r="E156" s="117"/>
      <c r="F156" s="117"/>
      <c r="G156" s="75"/>
    </row>
    <row r="157" spans="1:7" s="74" customFormat="1" x14ac:dyDescent="0.2">
      <c r="A157" s="93">
        <v>1200</v>
      </c>
      <c r="B157" s="70"/>
      <c r="C157" s="93" t="s">
        <v>62</v>
      </c>
      <c r="D157" s="95">
        <v>7000</v>
      </c>
      <c r="E157" s="117"/>
      <c r="F157" s="117"/>
      <c r="G157" s="75"/>
    </row>
    <row r="158" spans="1:7" s="74" customFormat="1" x14ac:dyDescent="0.2">
      <c r="A158" s="91">
        <v>2200</v>
      </c>
      <c r="B158" s="70"/>
      <c r="C158" s="95" t="s">
        <v>35</v>
      </c>
      <c r="D158" s="95">
        <v>18818</v>
      </c>
      <c r="E158" s="117"/>
      <c r="F158" s="117"/>
      <c r="G158" s="75"/>
    </row>
    <row r="159" spans="1:7" s="74" customFormat="1" ht="38.25" x14ac:dyDescent="0.2">
      <c r="A159" s="91" t="s">
        <v>97</v>
      </c>
      <c r="B159" s="70" t="s">
        <v>16</v>
      </c>
      <c r="C159" s="71" t="s">
        <v>110</v>
      </c>
      <c r="D159" s="95"/>
      <c r="E159" s="117"/>
      <c r="F159" s="117"/>
      <c r="G159" s="75"/>
    </row>
    <row r="160" spans="1:7" s="74" customFormat="1" x14ac:dyDescent="0.2">
      <c r="A160" s="91"/>
      <c r="B160" s="70"/>
      <c r="C160" s="95" t="s">
        <v>9</v>
      </c>
      <c r="D160" s="71">
        <f>SUM(D161:D163)</f>
        <v>38680</v>
      </c>
      <c r="E160" s="117"/>
      <c r="F160" s="117"/>
      <c r="G160" s="75"/>
    </row>
    <row r="161" spans="1:7" s="74" customFormat="1" x14ac:dyDescent="0.2">
      <c r="A161" s="91">
        <v>1100</v>
      </c>
      <c r="B161" s="70"/>
      <c r="C161" s="95" t="s">
        <v>61</v>
      </c>
      <c r="D161" s="95">
        <v>24144</v>
      </c>
      <c r="E161" s="117"/>
      <c r="F161" s="117"/>
      <c r="G161" s="75"/>
    </row>
    <row r="162" spans="1:7" s="74" customFormat="1" x14ac:dyDescent="0.2">
      <c r="A162" s="93">
        <v>1200</v>
      </c>
      <c r="B162" s="70"/>
      <c r="C162" s="93" t="s">
        <v>62</v>
      </c>
      <c r="D162" s="95">
        <v>5109</v>
      </c>
      <c r="E162" s="117"/>
      <c r="F162" s="117"/>
      <c r="G162" s="75"/>
    </row>
    <row r="163" spans="1:7" s="74" customFormat="1" x14ac:dyDescent="0.2">
      <c r="A163" s="91">
        <v>2200</v>
      </c>
      <c r="B163" s="70"/>
      <c r="C163" s="95" t="s">
        <v>35</v>
      </c>
      <c r="D163" s="95">
        <v>9427</v>
      </c>
      <c r="E163" s="117"/>
      <c r="F163" s="117"/>
      <c r="G163" s="75"/>
    </row>
    <row r="164" spans="1:7" s="74" customFormat="1" ht="25.5" x14ac:dyDescent="0.2">
      <c r="A164" s="91" t="s">
        <v>29</v>
      </c>
      <c r="B164" s="70" t="s">
        <v>16</v>
      </c>
      <c r="C164" s="71" t="s">
        <v>111</v>
      </c>
      <c r="D164" s="95"/>
      <c r="E164" s="117"/>
      <c r="F164" s="117"/>
      <c r="G164" s="75"/>
    </row>
    <row r="165" spans="1:7" s="74" customFormat="1" x14ac:dyDescent="0.2">
      <c r="A165" s="91"/>
      <c r="B165" s="70"/>
      <c r="C165" s="95" t="s">
        <v>9</v>
      </c>
      <c r="D165" s="71">
        <f>D166</f>
        <v>60473</v>
      </c>
      <c r="E165" s="84"/>
      <c r="F165" s="117"/>
      <c r="G165" s="75"/>
    </row>
    <row r="166" spans="1:7" s="74" customFormat="1" x14ac:dyDescent="0.2">
      <c r="A166" s="91">
        <v>5200</v>
      </c>
      <c r="B166" s="70"/>
      <c r="C166" s="95" t="s">
        <v>30</v>
      </c>
      <c r="D166" s="95">
        <v>60473</v>
      </c>
      <c r="E166" s="117"/>
      <c r="F166" s="117"/>
      <c r="G166" s="75"/>
    </row>
    <row r="167" spans="1:7" s="74" customFormat="1" ht="25.5" x14ac:dyDescent="0.2">
      <c r="A167" s="91" t="s">
        <v>29</v>
      </c>
      <c r="B167" s="70" t="s">
        <v>16</v>
      </c>
      <c r="C167" s="71" t="s">
        <v>112</v>
      </c>
      <c r="D167" s="95"/>
      <c r="E167" s="118"/>
      <c r="F167" s="117"/>
      <c r="G167" s="75"/>
    </row>
    <row r="168" spans="1:7" s="74" customFormat="1" x14ac:dyDescent="0.2">
      <c r="A168" s="91"/>
      <c r="B168" s="70"/>
      <c r="C168" s="95" t="s">
        <v>9</v>
      </c>
      <c r="D168" s="71">
        <f>D169</f>
        <v>177062</v>
      </c>
      <c r="E168" s="84"/>
      <c r="F168" s="117"/>
      <c r="G168" s="75"/>
    </row>
    <row r="169" spans="1:7" s="74" customFormat="1" x14ac:dyDescent="0.2">
      <c r="A169" s="91">
        <v>5200</v>
      </c>
      <c r="B169" s="70"/>
      <c r="C169" s="95" t="s">
        <v>30</v>
      </c>
      <c r="D169" s="95">
        <v>177062</v>
      </c>
      <c r="E169" s="118"/>
      <c r="F169" s="117"/>
      <c r="G169" s="75"/>
    </row>
    <row r="170" spans="1:7" s="74" customFormat="1" ht="25.5" x14ac:dyDescent="0.2">
      <c r="A170" s="91" t="s">
        <v>57</v>
      </c>
      <c r="B170" s="70" t="s">
        <v>16</v>
      </c>
      <c r="C170" s="71" t="s">
        <v>113</v>
      </c>
      <c r="D170" s="95"/>
      <c r="E170" s="118"/>
      <c r="F170" s="118"/>
      <c r="G170" s="75"/>
    </row>
    <row r="171" spans="1:7" s="74" customFormat="1" ht="15" customHeight="1" x14ac:dyDescent="0.2">
      <c r="A171" s="91"/>
      <c r="B171" s="70"/>
      <c r="C171" s="95" t="s">
        <v>9</v>
      </c>
      <c r="D171" s="71">
        <f>D172</f>
        <v>212006</v>
      </c>
      <c r="E171" s="84"/>
      <c r="F171" s="118"/>
      <c r="G171" s="75"/>
    </row>
    <row r="172" spans="1:7" s="74" customFormat="1" x14ac:dyDescent="0.2">
      <c r="A172" s="91">
        <v>5200</v>
      </c>
      <c r="B172" s="70"/>
      <c r="C172" s="95" t="s">
        <v>30</v>
      </c>
      <c r="D172" s="95">
        <v>212006</v>
      </c>
      <c r="E172" s="84"/>
      <c r="F172" s="118"/>
      <c r="G172" s="75"/>
    </row>
    <row r="173" spans="1:7" s="74" customFormat="1" ht="25.5" x14ac:dyDescent="0.2">
      <c r="A173" s="91" t="s">
        <v>26</v>
      </c>
      <c r="B173" s="70" t="s">
        <v>16</v>
      </c>
      <c r="C173" s="71" t="s">
        <v>100</v>
      </c>
      <c r="D173" s="95"/>
      <c r="E173" s="84"/>
      <c r="F173" s="118"/>
      <c r="G173" s="75"/>
    </row>
    <row r="174" spans="1:7" s="74" customFormat="1" ht="16.5" customHeight="1" x14ac:dyDescent="0.2">
      <c r="A174" s="91"/>
      <c r="B174" s="70"/>
      <c r="C174" s="95" t="s">
        <v>9</v>
      </c>
      <c r="D174" s="71">
        <f>D175</f>
        <v>194908</v>
      </c>
      <c r="E174" s="84"/>
      <c r="F174" s="118"/>
      <c r="G174" s="75"/>
    </row>
    <row r="175" spans="1:7" s="74" customFormat="1" x14ac:dyDescent="0.2">
      <c r="A175" s="91">
        <v>5200</v>
      </c>
      <c r="B175" s="70"/>
      <c r="C175" s="95" t="s">
        <v>30</v>
      </c>
      <c r="D175" s="95">
        <v>194908</v>
      </c>
      <c r="E175" s="84"/>
      <c r="F175" s="118"/>
      <c r="G175" s="75"/>
    </row>
    <row r="176" spans="1:7" s="74" customFormat="1" x14ac:dyDescent="0.2">
      <c r="A176" s="91" t="s">
        <v>26</v>
      </c>
      <c r="B176" s="70" t="s">
        <v>16</v>
      </c>
      <c r="C176" s="71" t="s">
        <v>114</v>
      </c>
      <c r="D176" s="95"/>
      <c r="E176" s="84"/>
      <c r="F176" s="117"/>
      <c r="G176" s="75"/>
    </row>
    <row r="177" spans="1:7" s="74" customFormat="1" ht="13.5" customHeight="1" x14ac:dyDescent="0.2">
      <c r="A177" s="91"/>
      <c r="B177" s="70"/>
      <c r="C177" s="95" t="s">
        <v>9</v>
      </c>
      <c r="D177" s="71">
        <f>D178</f>
        <v>397162</v>
      </c>
      <c r="E177" s="84"/>
      <c r="F177" s="117"/>
      <c r="G177" s="75"/>
    </row>
    <row r="178" spans="1:7" s="74" customFormat="1" x14ac:dyDescent="0.2">
      <c r="A178" s="91">
        <v>5200</v>
      </c>
      <c r="B178" s="70"/>
      <c r="C178" s="95" t="s">
        <v>30</v>
      </c>
      <c r="D178" s="95">
        <v>397162</v>
      </c>
      <c r="E178" s="117"/>
      <c r="F178" s="117"/>
      <c r="G178" s="75"/>
    </row>
    <row r="179" spans="1:7" s="74" customFormat="1" ht="25.5" x14ac:dyDescent="0.2">
      <c r="A179" s="91" t="s">
        <v>26</v>
      </c>
      <c r="B179" s="70" t="s">
        <v>16</v>
      </c>
      <c r="C179" s="71" t="s">
        <v>115</v>
      </c>
      <c r="D179" s="95"/>
      <c r="E179" s="84"/>
      <c r="F179" s="118"/>
      <c r="G179" s="75"/>
    </row>
    <row r="180" spans="1:7" s="74" customFormat="1" x14ac:dyDescent="0.2">
      <c r="A180" s="91"/>
      <c r="B180" s="70"/>
      <c r="C180" s="95" t="s">
        <v>9</v>
      </c>
      <c r="D180" s="71">
        <f>D181</f>
        <v>348345</v>
      </c>
      <c r="E180" s="84"/>
      <c r="F180" s="118"/>
      <c r="G180" s="75"/>
    </row>
    <row r="181" spans="1:7" s="74" customFormat="1" x14ac:dyDescent="0.2">
      <c r="A181" s="91">
        <v>5200</v>
      </c>
      <c r="B181" s="70"/>
      <c r="C181" s="95" t="s">
        <v>30</v>
      </c>
      <c r="D181" s="95">
        <v>348345</v>
      </c>
      <c r="E181" s="118"/>
      <c r="F181" s="118"/>
      <c r="G181" s="75"/>
    </row>
    <row r="182" spans="1:7" s="74" customFormat="1" ht="25.5" x14ac:dyDescent="0.2">
      <c r="A182" s="91" t="s">
        <v>26</v>
      </c>
      <c r="B182" s="70" t="s">
        <v>16</v>
      </c>
      <c r="C182" s="71" t="s">
        <v>116</v>
      </c>
      <c r="D182" s="95"/>
      <c r="E182" s="84"/>
      <c r="F182" s="118"/>
      <c r="G182" s="75"/>
    </row>
    <row r="183" spans="1:7" s="74" customFormat="1" x14ac:dyDescent="0.2">
      <c r="A183" s="91"/>
      <c r="B183" s="70"/>
      <c r="C183" s="95" t="s">
        <v>9</v>
      </c>
      <c r="D183" s="71">
        <f>D184</f>
        <v>178444</v>
      </c>
      <c r="E183" s="84"/>
      <c r="F183" s="118"/>
      <c r="G183" s="75"/>
    </row>
    <row r="184" spans="1:7" s="74" customFormat="1" x14ac:dyDescent="0.2">
      <c r="A184" s="91">
        <v>5200</v>
      </c>
      <c r="B184" s="70"/>
      <c r="C184" s="95" t="s">
        <v>30</v>
      </c>
      <c r="D184" s="95">
        <v>178444</v>
      </c>
      <c r="E184" s="118"/>
      <c r="F184" s="118"/>
      <c r="G184" s="75"/>
    </row>
    <row r="185" spans="1:7" s="74" customFormat="1" x14ac:dyDescent="0.2">
      <c r="A185" s="91" t="s">
        <v>119</v>
      </c>
      <c r="B185" s="70" t="s">
        <v>117</v>
      </c>
      <c r="C185" s="71" t="s">
        <v>118</v>
      </c>
      <c r="D185" s="95"/>
      <c r="E185" s="117"/>
      <c r="F185" s="117"/>
      <c r="G185" s="75"/>
    </row>
    <row r="186" spans="1:7" s="74" customFormat="1" x14ac:dyDescent="0.2">
      <c r="A186" s="91"/>
      <c r="B186" s="70"/>
      <c r="C186" s="95" t="s">
        <v>9</v>
      </c>
      <c r="D186" s="71">
        <f>D187</f>
        <v>258</v>
      </c>
      <c r="E186" s="84"/>
      <c r="F186" s="118"/>
      <c r="G186" s="75"/>
    </row>
    <row r="187" spans="1:7" s="74" customFormat="1" x14ac:dyDescent="0.2">
      <c r="A187" s="91">
        <v>7200</v>
      </c>
      <c r="B187" s="70"/>
      <c r="C187" s="95" t="s">
        <v>17</v>
      </c>
      <c r="D187" s="95">
        <v>258</v>
      </c>
      <c r="E187" s="118"/>
      <c r="F187" s="118"/>
      <c r="G187" s="75"/>
    </row>
    <row r="188" spans="1:7" s="74" customFormat="1" ht="25.5" x14ac:dyDescent="0.2">
      <c r="A188" s="91" t="s">
        <v>119</v>
      </c>
      <c r="B188" s="70" t="s">
        <v>16</v>
      </c>
      <c r="C188" s="71" t="s">
        <v>120</v>
      </c>
      <c r="D188" s="95"/>
      <c r="E188" s="118"/>
      <c r="F188" s="118"/>
      <c r="G188" s="75"/>
    </row>
    <row r="189" spans="1:7" s="74" customFormat="1" x14ac:dyDescent="0.2">
      <c r="A189" s="91"/>
      <c r="B189" s="70"/>
      <c r="C189" s="95" t="s">
        <v>9</v>
      </c>
      <c r="D189" s="71">
        <f>D190</f>
        <v>258</v>
      </c>
      <c r="E189" s="118"/>
      <c r="F189" s="118"/>
      <c r="G189" s="75"/>
    </row>
    <row r="190" spans="1:7" s="74" customFormat="1" x14ac:dyDescent="0.2">
      <c r="A190" s="91">
        <v>1100</v>
      </c>
      <c r="B190" s="70"/>
      <c r="C190" s="95" t="s">
        <v>61</v>
      </c>
      <c r="D190" s="95">
        <v>258</v>
      </c>
      <c r="E190" s="118"/>
      <c r="F190" s="118"/>
      <c r="G190" s="75"/>
    </row>
    <row r="191" spans="1:7" s="74" customFormat="1" x14ac:dyDescent="0.2">
      <c r="A191" s="91" t="s">
        <v>123</v>
      </c>
      <c r="B191" s="70" t="s">
        <v>40</v>
      </c>
      <c r="C191" s="71" t="s">
        <v>124</v>
      </c>
      <c r="D191" s="95"/>
      <c r="E191" s="121"/>
      <c r="F191" s="121"/>
      <c r="G191" s="75"/>
    </row>
    <row r="192" spans="1:7" s="74" customFormat="1" x14ac:dyDescent="0.2">
      <c r="A192" s="91"/>
      <c r="B192" s="70"/>
      <c r="C192" s="95" t="s">
        <v>9</v>
      </c>
      <c r="D192" s="71">
        <v>8547</v>
      </c>
      <c r="E192" s="121"/>
      <c r="F192" s="121"/>
      <c r="G192" s="75"/>
    </row>
    <row r="193" spans="1:7" s="74" customFormat="1" x14ac:dyDescent="0.2">
      <c r="A193" s="91">
        <v>2200</v>
      </c>
      <c r="B193" s="70"/>
      <c r="C193" s="95" t="s">
        <v>125</v>
      </c>
      <c r="D193" s="95">
        <v>6447</v>
      </c>
      <c r="E193" s="84"/>
      <c r="F193" s="121"/>
      <c r="G193" s="75"/>
    </row>
    <row r="194" spans="1:7" s="74" customFormat="1" x14ac:dyDescent="0.2">
      <c r="A194" s="91">
        <v>2300</v>
      </c>
      <c r="B194" s="70"/>
      <c r="C194" s="95" t="s">
        <v>126</v>
      </c>
      <c r="D194" s="95">
        <v>2100</v>
      </c>
      <c r="E194" s="121"/>
      <c r="F194" s="121"/>
      <c r="G194" s="75"/>
    </row>
    <row r="195" spans="1:7" s="74" customFormat="1" x14ac:dyDescent="0.2">
      <c r="A195" s="91" t="s">
        <v>69</v>
      </c>
      <c r="B195" s="70" t="s">
        <v>40</v>
      </c>
      <c r="C195" s="71" t="s">
        <v>127</v>
      </c>
      <c r="D195" s="95"/>
      <c r="E195" s="121"/>
      <c r="F195" s="121"/>
      <c r="G195" s="75"/>
    </row>
    <row r="196" spans="1:7" s="74" customFormat="1" x14ac:dyDescent="0.2">
      <c r="A196" s="91"/>
      <c r="B196" s="70"/>
      <c r="C196" s="95" t="s">
        <v>9</v>
      </c>
      <c r="D196" s="71">
        <v>4070</v>
      </c>
      <c r="E196" s="121"/>
      <c r="F196" s="121"/>
      <c r="G196" s="75"/>
    </row>
    <row r="197" spans="1:7" s="74" customFormat="1" x14ac:dyDescent="0.2">
      <c r="A197" s="91">
        <v>2200</v>
      </c>
      <c r="B197" s="70"/>
      <c r="C197" s="95" t="s">
        <v>125</v>
      </c>
      <c r="D197" s="95">
        <v>1422</v>
      </c>
      <c r="E197" s="121"/>
      <c r="F197" s="121"/>
      <c r="G197" s="75"/>
    </row>
    <row r="198" spans="1:7" s="74" customFormat="1" x14ac:dyDescent="0.2">
      <c r="A198" s="91">
        <v>2300</v>
      </c>
      <c r="B198" s="70"/>
      <c r="C198" s="95" t="s">
        <v>126</v>
      </c>
      <c r="D198" s="95">
        <v>2598</v>
      </c>
      <c r="E198" s="121"/>
      <c r="F198" s="121"/>
      <c r="G198" s="75"/>
    </row>
    <row r="199" spans="1:7" s="74" customFormat="1" x14ac:dyDescent="0.2">
      <c r="A199" s="91">
        <v>2500</v>
      </c>
      <c r="B199" s="70"/>
      <c r="C199" s="95" t="s">
        <v>128</v>
      </c>
      <c r="D199" s="95">
        <v>50</v>
      </c>
      <c r="E199" s="121"/>
      <c r="F199" s="121"/>
      <c r="G199" s="75"/>
    </row>
    <row r="200" spans="1:7" s="74" customFormat="1" x14ac:dyDescent="0.2">
      <c r="A200" s="91" t="s">
        <v>69</v>
      </c>
      <c r="B200" s="70" t="s">
        <v>40</v>
      </c>
      <c r="C200" s="71" t="s">
        <v>129</v>
      </c>
      <c r="D200" s="95"/>
      <c r="E200" s="121"/>
      <c r="F200" s="121"/>
      <c r="G200" s="75"/>
    </row>
    <row r="201" spans="1:7" s="74" customFormat="1" x14ac:dyDescent="0.2">
      <c r="A201" s="91"/>
      <c r="B201" s="70"/>
      <c r="C201" s="95" t="s">
        <v>9</v>
      </c>
      <c r="D201" s="71">
        <v>4980</v>
      </c>
      <c r="E201" s="121"/>
      <c r="F201" s="121"/>
      <c r="G201" s="75"/>
    </row>
    <row r="202" spans="1:7" s="74" customFormat="1" x14ac:dyDescent="0.2">
      <c r="A202" s="91">
        <v>2200</v>
      </c>
      <c r="B202" s="70"/>
      <c r="C202" s="95" t="s">
        <v>125</v>
      </c>
      <c r="D202" s="95">
        <v>4980</v>
      </c>
      <c r="E202" s="121"/>
      <c r="F202" s="121"/>
      <c r="G202" s="75"/>
    </row>
    <row r="203" spans="1:7" s="74" customFormat="1" x14ac:dyDescent="0.2">
      <c r="A203" s="91" t="s">
        <v>130</v>
      </c>
      <c r="B203" s="70" t="s">
        <v>40</v>
      </c>
      <c r="C203" s="71" t="s">
        <v>131</v>
      </c>
      <c r="D203" s="95"/>
      <c r="E203" s="121"/>
      <c r="F203" s="121"/>
      <c r="G203" s="75"/>
    </row>
    <row r="204" spans="1:7" s="74" customFormat="1" x14ac:dyDescent="0.2">
      <c r="A204" s="91"/>
      <c r="B204" s="70"/>
      <c r="C204" s="95" t="s">
        <v>9</v>
      </c>
      <c r="D204" s="71">
        <v>10366</v>
      </c>
      <c r="E204" s="121"/>
      <c r="F204" s="121"/>
      <c r="G204" s="75"/>
    </row>
    <row r="205" spans="1:7" s="74" customFormat="1" x14ac:dyDescent="0.2">
      <c r="A205" s="91">
        <v>2200</v>
      </c>
      <c r="B205" s="70"/>
      <c r="C205" s="95" t="s">
        <v>125</v>
      </c>
      <c r="D205" s="95">
        <v>9106</v>
      </c>
      <c r="E205" s="84"/>
      <c r="F205" s="121"/>
      <c r="G205" s="75"/>
    </row>
    <row r="206" spans="1:7" s="74" customFormat="1" x14ac:dyDescent="0.2">
      <c r="A206" s="91">
        <v>2300</v>
      </c>
      <c r="B206" s="70"/>
      <c r="C206" s="95" t="s">
        <v>126</v>
      </c>
      <c r="D206" s="95">
        <v>1260</v>
      </c>
      <c r="E206" s="121"/>
      <c r="F206" s="121"/>
      <c r="G206" s="75"/>
    </row>
    <row r="207" spans="1:7" s="74" customFormat="1" x14ac:dyDescent="0.2">
      <c r="A207" s="91" t="s">
        <v>133</v>
      </c>
      <c r="B207" s="70" t="s">
        <v>16</v>
      </c>
      <c r="C207" s="71" t="s">
        <v>134</v>
      </c>
      <c r="D207" s="95"/>
      <c r="E207" s="121"/>
      <c r="F207" s="121"/>
      <c r="G207" s="75"/>
    </row>
    <row r="208" spans="1:7" s="74" customFormat="1" x14ac:dyDescent="0.2">
      <c r="A208" s="91"/>
      <c r="B208" s="70"/>
      <c r="C208" s="95" t="s">
        <v>9</v>
      </c>
      <c r="D208" s="71">
        <f>D209</f>
        <v>1400</v>
      </c>
      <c r="E208" s="121"/>
      <c r="F208" s="121"/>
      <c r="G208" s="75"/>
    </row>
    <row r="209" spans="1:14" s="74" customFormat="1" x14ac:dyDescent="0.2">
      <c r="A209" s="91">
        <v>3200</v>
      </c>
      <c r="B209" s="70"/>
      <c r="C209" s="95" t="s">
        <v>50</v>
      </c>
      <c r="D209" s="95">
        <v>1400</v>
      </c>
      <c r="E209" s="84"/>
      <c r="F209" s="121"/>
      <c r="G209" s="75"/>
    </row>
    <row r="210" spans="1:14" s="74" customFormat="1" ht="25.5" x14ac:dyDescent="0.2">
      <c r="A210" s="91" t="s">
        <v>67</v>
      </c>
      <c r="B210" s="70" t="s">
        <v>16</v>
      </c>
      <c r="C210" s="71" t="s">
        <v>136</v>
      </c>
      <c r="D210" s="95"/>
      <c r="E210" s="121"/>
      <c r="F210" s="121"/>
      <c r="G210" s="75"/>
    </row>
    <row r="211" spans="1:14" s="74" customFormat="1" x14ac:dyDescent="0.2">
      <c r="A211" s="91"/>
      <c r="B211" s="70"/>
      <c r="C211" s="95" t="s">
        <v>9</v>
      </c>
      <c r="D211" s="71">
        <f>D212</f>
        <v>116591</v>
      </c>
      <c r="E211" s="121"/>
      <c r="F211" s="121"/>
      <c r="G211" s="75"/>
    </row>
    <row r="212" spans="1:14" s="74" customFormat="1" x14ac:dyDescent="0.2">
      <c r="A212" s="91">
        <v>5200</v>
      </c>
      <c r="B212" s="70"/>
      <c r="C212" s="95" t="s">
        <v>30</v>
      </c>
      <c r="D212" s="95">
        <v>116591</v>
      </c>
      <c r="E212" s="84"/>
      <c r="F212" s="118"/>
      <c r="G212" s="75"/>
    </row>
    <row r="213" spans="1:14" s="74" customFormat="1" ht="25.5" x14ac:dyDescent="0.2">
      <c r="A213" s="91" t="s">
        <v>29</v>
      </c>
      <c r="B213" s="70" t="s">
        <v>16</v>
      </c>
      <c r="C213" s="71" t="s">
        <v>112</v>
      </c>
      <c r="D213" s="95"/>
      <c r="E213" s="127"/>
      <c r="F213" s="127"/>
      <c r="G213" s="75"/>
    </row>
    <row r="214" spans="1:14" s="74" customFormat="1" x14ac:dyDescent="0.2">
      <c r="A214" s="91"/>
      <c r="B214" s="70"/>
      <c r="C214" s="95" t="s">
        <v>9</v>
      </c>
      <c r="D214" s="71">
        <f>D215</f>
        <v>38040</v>
      </c>
      <c r="E214" s="117"/>
      <c r="F214" s="117"/>
      <c r="G214" s="75"/>
    </row>
    <row r="215" spans="1:14" s="74" customFormat="1" x14ac:dyDescent="0.2">
      <c r="A215" s="91">
        <v>5200</v>
      </c>
      <c r="B215" s="70"/>
      <c r="C215" s="95" t="s">
        <v>30</v>
      </c>
      <c r="D215" s="95">
        <v>38040</v>
      </c>
      <c r="E215" s="117"/>
      <c r="F215" s="117"/>
      <c r="G215" s="75"/>
    </row>
    <row r="216" spans="1:14" s="74" customFormat="1" x14ac:dyDescent="0.2">
      <c r="A216" s="65"/>
      <c r="B216" s="19"/>
      <c r="C216" s="52"/>
      <c r="D216" s="82"/>
      <c r="E216" s="113"/>
      <c r="F216" s="57"/>
      <c r="G216" s="75"/>
    </row>
    <row r="217" spans="1:14" x14ac:dyDescent="0.2">
      <c r="A217" s="11"/>
      <c r="B217" s="23"/>
      <c r="C217" s="24"/>
      <c r="D217" s="20"/>
      <c r="G217" s="31"/>
    </row>
    <row r="218" spans="1:14" x14ac:dyDescent="0.2">
      <c r="A218" s="2" t="s">
        <v>10</v>
      </c>
    </row>
    <row r="219" spans="1:14" x14ac:dyDescent="0.2">
      <c r="A219" s="1"/>
      <c r="B219" s="1"/>
      <c r="D219" s="1"/>
      <c r="E219" s="31"/>
      <c r="J219" s="31" t="s">
        <v>12</v>
      </c>
      <c r="K219" s="31" t="s">
        <v>24</v>
      </c>
    </row>
    <row r="220" spans="1:14" x14ac:dyDescent="0.2">
      <c r="A220" s="3" t="s">
        <v>2</v>
      </c>
      <c r="B220" s="26" t="s">
        <v>3</v>
      </c>
      <c r="C220" s="5" t="s">
        <v>8</v>
      </c>
      <c r="D220" s="26" t="s">
        <v>4</v>
      </c>
      <c r="E220" s="42"/>
      <c r="J220" s="61">
        <f>D80+D86+D90+D93+D96+D99+D109+F117+D192+D196+D204+D269+D208</f>
        <v>66281</v>
      </c>
      <c r="K220" s="61">
        <f>F116+D134+D165+D168+D171+D174+D177+D180+D183</f>
        <v>3937644</v>
      </c>
      <c r="L220" s="31"/>
    </row>
    <row r="221" spans="1:14" ht="25.5" x14ac:dyDescent="0.2">
      <c r="A221" s="69" t="s">
        <v>26</v>
      </c>
      <c r="B221" s="13" t="s">
        <v>60</v>
      </c>
      <c r="C221" s="92" t="s">
        <v>64</v>
      </c>
      <c r="D221" s="54"/>
      <c r="E221" s="1"/>
      <c r="J221" s="31"/>
      <c r="K221" s="31"/>
      <c r="L221" s="31"/>
    </row>
    <row r="222" spans="1:14" x14ac:dyDescent="0.2">
      <c r="A222" s="91"/>
      <c r="B222" s="70"/>
      <c r="C222" s="95" t="s">
        <v>65</v>
      </c>
      <c r="D222" s="63">
        <v>0</v>
      </c>
      <c r="E222" s="1"/>
      <c r="J222" s="31"/>
      <c r="K222" s="31" t="s">
        <v>19</v>
      </c>
      <c r="L222" s="41">
        <f>SUM(D13:D42)+SUM(D46:D49)</f>
        <v>1847224</v>
      </c>
    </row>
    <row r="223" spans="1:14" x14ac:dyDescent="0.2">
      <c r="A223" s="93">
        <v>2200</v>
      </c>
      <c r="B223" s="70"/>
      <c r="C223" s="93" t="s">
        <v>35</v>
      </c>
      <c r="D223" s="95">
        <v>-900</v>
      </c>
      <c r="E223" s="53"/>
      <c r="J223" s="31"/>
      <c r="K223" s="31" t="s">
        <v>20</v>
      </c>
      <c r="L223" s="45">
        <f>(SUM(D56:D216)+SUM(D238:D261))/2+SUM(D263:D269)</f>
        <v>5947112</v>
      </c>
      <c r="M223" s="45"/>
      <c r="N223" s="67"/>
    </row>
    <row r="224" spans="1:14" x14ac:dyDescent="0.2">
      <c r="A224" s="91">
        <v>2300</v>
      </c>
      <c r="B224" s="70"/>
      <c r="C224" s="95" t="s">
        <v>66</v>
      </c>
      <c r="D224" s="95">
        <v>900</v>
      </c>
      <c r="E224" s="53"/>
      <c r="J224" s="31"/>
      <c r="K224" s="31" t="s">
        <v>12</v>
      </c>
      <c r="L224" s="45">
        <f>J220</f>
        <v>66281</v>
      </c>
    </row>
    <row r="225" spans="1:12" x14ac:dyDescent="0.2">
      <c r="A225" s="91" t="s">
        <v>67</v>
      </c>
      <c r="B225" s="70" t="s">
        <v>60</v>
      </c>
      <c r="C225" s="71" t="s">
        <v>68</v>
      </c>
      <c r="D225" s="95"/>
      <c r="E225" s="78"/>
      <c r="F225" s="74"/>
      <c r="J225" s="31"/>
      <c r="K225" s="31" t="s">
        <v>24</v>
      </c>
      <c r="L225" s="45">
        <f>K220</f>
        <v>3937644</v>
      </c>
    </row>
    <row r="226" spans="1:12" ht="15" customHeight="1" x14ac:dyDescent="0.2">
      <c r="A226" s="91"/>
      <c r="B226" s="70"/>
      <c r="C226" s="95" t="s">
        <v>65</v>
      </c>
      <c r="D226" s="96">
        <v>0</v>
      </c>
      <c r="E226" s="133"/>
      <c r="F226" s="130"/>
      <c r="J226" s="31"/>
      <c r="K226" s="31" t="s">
        <v>21</v>
      </c>
      <c r="L226" s="41">
        <f>L222-L223+L224+L225</f>
        <v>-95963</v>
      </c>
    </row>
    <row r="227" spans="1:12" s="74" customFormat="1" ht="12.75" customHeight="1" x14ac:dyDescent="0.2">
      <c r="A227" s="85">
        <v>2200</v>
      </c>
      <c r="B227" s="55"/>
      <c r="C227" s="58" t="s">
        <v>35</v>
      </c>
      <c r="D227" s="102">
        <v>200</v>
      </c>
      <c r="E227" s="133"/>
      <c r="F227" s="130"/>
      <c r="G227" s="75"/>
    </row>
    <row r="228" spans="1:12" ht="12" customHeight="1" x14ac:dyDescent="0.2">
      <c r="A228" s="85">
        <v>2300</v>
      </c>
      <c r="B228" s="76"/>
      <c r="C228" s="58" t="s">
        <v>66</v>
      </c>
      <c r="D228" s="102">
        <v>-200</v>
      </c>
      <c r="E228" s="133"/>
      <c r="F228" s="130"/>
      <c r="G228" s="31"/>
    </row>
    <row r="229" spans="1:12" s="74" customFormat="1" x14ac:dyDescent="0.2">
      <c r="A229" s="103" t="s">
        <v>69</v>
      </c>
      <c r="B229" s="103" t="s">
        <v>60</v>
      </c>
      <c r="C229" s="83" t="s">
        <v>70</v>
      </c>
      <c r="D229" s="111"/>
      <c r="E229" s="112"/>
      <c r="G229" s="75"/>
    </row>
    <row r="230" spans="1:12" s="74" customFormat="1" ht="15.75" customHeight="1" x14ac:dyDescent="0.2">
      <c r="A230" s="103"/>
      <c r="B230" s="103"/>
      <c r="C230" s="70" t="s">
        <v>65</v>
      </c>
      <c r="D230" s="111">
        <v>0</v>
      </c>
      <c r="E230" s="131"/>
      <c r="F230" s="132"/>
      <c r="G230" s="75"/>
    </row>
    <row r="231" spans="1:12" s="74" customFormat="1" ht="21" customHeight="1" x14ac:dyDescent="0.2">
      <c r="A231" s="103">
        <v>2200</v>
      </c>
      <c r="B231" s="87"/>
      <c r="C231" s="70" t="s">
        <v>35</v>
      </c>
      <c r="D231" s="110">
        <v>-1200</v>
      </c>
      <c r="E231" s="131"/>
      <c r="F231" s="132"/>
      <c r="G231" s="75"/>
    </row>
    <row r="232" spans="1:12" s="74" customFormat="1" ht="20.25" customHeight="1" x14ac:dyDescent="0.2">
      <c r="A232" s="103">
        <v>2300</v>
      </c>
      <c r="B232" s="103"/>
      <c r="C232" s="70" t="s">
        <v>66</v>
      </c>
      <c r="D232" s="110">
        <v>1200</v>
      </c>
      <c r="E232" s="131"/>
      <c r="F232" s="132"/>
      <c r="G232" s="75"/>
    </row>
    <row r="233" spans="1:12" s="74" customFormat="1" ht="12" customHeight="1" x14ac:dyDescent="0.2">
      <c r="A233" s="11"/>
      <c r="B233" s="23"/>
      <c r="C233" s="64"/>
      <c r="D233" s="109"/>
      <c r="E233" s="86"/>
      <c r="G233" s="75"/>
    </row>
    <row r="234" spans="1:12" x14ac:dyDescent="0.2">
      <c r="A234" s="65"/>
      <c r="B234" s="19"/>
      <c r="C234" s="52"/>
      <c r="D234" s="19"/>
      <c r="E234" s="53"/>
      <c r="F234" s="31"/>
      <c r="G234" s="31"/>
    </row>
    <row r="235" spans="1:12" x14ac:dyDescent="0.2">
      <c r="A235" s="2" t="s">
        <v>11</v>
      </c>
      <c r="E235" s="31"/>
      <c r="F235" s="31"/>
      <c r="G235" s="31"/>
    </row>
    <row r="236" spans="1:12" x14ac:dyDescent="0.2">
      <c r="A236" s="1"/>
      <c r="B236" s="1"/>
      <c r="D236" s="1"/>
      <c r="E236" s="31"/>
      <c r="F236" s="31"/>
      <c r="G236" s="31"/>
    </row>
    <row r="237" spans="1:12" ht="15" customHeight="1" x14ac:dyDescent="0.2">
      <c r="A237" s="3" t="s">
        <v>2</v>
      </c>
      <c r="B237" s="26" t="s">
        <v>3</v>
      </c>
      <c r="C237" s="5" t="s">
        <v>8</v>
      </c>
      <c r="D237" s="26" t="s">
        <v>4</v>
      </c>
      <c r="E237" s="42"/>
      <c r="F237" s="31"/>
      <c r="G237" s="31"/>
    </row>
    <row r="238" spans="1:12" x14ac:dyDescent="0.2">
      <c r="A238" s="91" t="s">
        <v>29</v>
      </c>
      <c r="B238" s="13" t="s">
        <v>16</v>
      </c>
      <c r="C238" s="92" t="s">
        <v>44</v>
      </c>
      <c r="D238" s="77"/>
      <c r="E238" s="31"/>
      <c r="F238" s="31"/>
      <c r="G238" s="31"/>
    </row>
    <row r="239" spans="1:12" s="74" customFormat="1" x14ac:dyDescent="0.2">
      <c r="A239" s="91"/>
      <c r="B239" s="70"/>
      <c r="C239" s="95" t="s">
        <v>9</v>
      </c>
      <c r="D239" s="63">
        <f>SUM(D240)</f>
        <v>-3000</v>
      </c>
      <c r="E239" s="31"/>
      <c r="F239" s="30"/>
      <c r="G239" s="75"/>
    </row>
    <row r="240" spans="1:12" s="74" customFormat="1" x14ac:dyDescent="0.2">
      <c r="A240" s="93">
        <v>2200</v>
      </c>
      <c r="B240" s="70"/>
      <c r="C240" s="93" t="s">
        <v>35</v>
      </c>
      <c r="D240" s="95">
        <v>-3000</v>
      </c>
      <c r="E240" s="31"/>
      <c r="F240" s="31"/>
      <c r="G240" s="75"/>
    </row>
    <row r="241" spans="1:7" s="74" customFormat="1" ht="14.25" customHeight="1" x14ac:dyDescent="0.2">
      <c r="A241" s="91" t="s">
        <v>29</v>
      </c>
      <c r="B241" s="13" t="s">
        <v>16</v>
      </c>
      <c r="C241" s="92" t="s">
        <v>46</v>
      </c>
      <c r="D241" s="77"/>
      <c r="E241" s="75"/>
      <c r="F241" s="75"/>
      <c r="G241" s="75"/>
    </row>
    <row r="242" spans="1:7" s="74" customFormat="1" x14ac:dyDescent="0.2">
      <c r="A242" s="91"/>
      <c r="B242" s="70"/>
      <c r="C242" s="95" t="s">
        <v>9</v>
      </c>
      <c r="D242" s="63">
        <f>SUM(D243)</f>
        <v>-1000</v>
      </c>
      <c r="E242" s="75"/>
      <c r="F242" s="75"/>
      <c r="G242" s="75"/>
    </row>
    <row r="243" spans="1:7" s="74" customFormat="1" x14ac:dyDescent="0.2">
      <c r="A243" s="93">
        <v>2200</v>
      </c>
      <c r="B243" s="70"/>
      <c r="C243" s="93" t="s">
        <v>35</v>
      </c>
      <c r="D243" s="95">
        <v>-1000</v>
      </c>
      <c r="E243" s="75"/>
      <c r="F243" s="75"/>
      <c r="G243" s="75"/>
    </row>
    <row r="244" spans="1:7" s="74" customFormat="1" x14ac:dyDescent="0.2">
      <c r="A244" s="91" t="s">
        <v>29</v>
      </c>
      <c r="B244" s="13" t="s">
        <v>16</v>
      </c>
      <c r="C244" s="92" t="s">
        <v>51</v>
      </c>
      <c r="D244" s="77"/>
      <c r="E244" s="75"/>
      <c r="F244" s="75"/>
      <c r="G244" s="75"/>
    </row>
    <row r="245" spans="1:7" s="74" customFormat="1" x14ac:dyDescent="0.2">
      <c r="A245" s="91"/>
      <c r="B245" s="70"/>
      <c r="C245" s="95" t="s">
        <v>9</v>
      </c>
      <c r="D245" s="63">
        <f>SUM(D246)</f>
        <v>-300</v>
      </c>
      <c r="E245" s="75"/>
      <c r="F245" s="75"/>
      <c r="G245" s="75"/>
    </row>
    <row r="246" spans="1:7" s="74" customFormat="1" x14ac:dyDescent="0.2">
      <c r="A246" s="93">
        <v>3200</v>
      </c>
      <c r="B246" s="70"/>
      <c r="C246" s="93" t="s">
        <v>50</v>
      </c>
      <c r="D246" s="95">
        <v>-300</v>
      </c>
      <c r="E246" s="75"/>
      <c r="F246" s="75"/>
      <c r="G246" s="75"/>
    </row>
    <row r="247" spans="1:7" s="74" customFormat="1" x14ac:dyDescent="0.2">
      <c r="A247" s="100" t="s">
        <v>26</v>
      </c>
      <c r="B247" s="13" t="s">
        <v>16</v>
      </c>
      <c r="C247" s="71" t="s">
        <v>53</v>
      </c>
      <c r="D247" s="101"/>
      <c r="E247" s="75"/>
      <c r="F247" s="75"/>
      <c r="G247" s="75"/>
    </row>
    <row r="248" spans="1:7" s="74" customFormat="1" x14ac:dyDescent="0.2">
      <c r="A248" s="91"/>
      <c r="B248" s="70"/>
      <c r="C248" s="95" t="s">
        <v>9</v>
      </c>
      <c r="D248" s="63">
        <f>SUM(D249)</f>
        <v>-1339</v>
      </c>
      <c r="E248" s="75"/>
      <c r="F248" s="75"/>
      <c r="G248" s="75"/>
    </row>
    <row r="249" spans="1:7" s="74" customFormat="1" x14ac:dyDescent="0.2">
      <c r="A249" s="93">
        <v>2200</v>
      </c>
      <c r="B249" s="70"/>
      <c r="C249" s="93" t="s">
        <v>35</v>
      </c>
      <c r="D249" s="95">
        <v>-1339</v>
      </c>
      <c r="E249" s="75"/>
      <c r="F249" s="75"/>
      <c r="G249" s="75"/>
    </row>
    <row r="250" spans="1:7" s="74" customFormat="1" x14ac:dyDescent="0.2">
      <c r="A250" s="100" t="s">
        <v>26</v>
      </c>
      <c r="B250" s="13" t="s">
        <v>16</v>
      </c>
      <c r="C250" s="71" t="s">
        <v>33</v>
      </c>
      <c r="D250" s="101"/>
      <c r="E250" s="75"/>
      <c r="F250" s="75"/>
      <c r="G250" s="75"/>
    </row>
    <row r="251" spans="1:7" s="74" customFormat="1" x14ac:dyDescent="0.2">
      <c r="A251" s="91"/>
      <c r="B251" s="70"/>
      <c r="C251" s="95" t="s">
        <v>9</v>
      </c>
      <c r="D251" s="96">
        <f>D252</f>
        <v>-177538</v>
      </c>
      <c r="E251" s="75"/>
      <c r="F251" s="75"/>
      <c r="G251" s="75"/>
    </row>
    <row r="252" spans="1:7" s="74" customFormat="1" x14ac:dyDescent="0.2">
      <c r="A252" s="91">
        <v>5200</v>
      </c>
      <c r="B252" s="70"/>
      <c r="C252" s="95" t="s">
        <v>59</v>
      </c>
      <c r="D252" s="101">
        <v>-177538</v>
      </c>
      <c r="E252" s="75"/>
      <c r="F252" s="75"/>
      <c r="G252" s="75"/>
    </row>
    <row r="253" spans="1:7" s="74" customFormat="1" x14ac:dyDescent="0.2">
      <c r="A253" s="91" t="s">
        <v>67</v>
      </c>
      <c r="B253" s="70" t="s">
        <v>16</v>
      </c>
      <c r="C253" s="71" t="s">
        <v>135</v>
      </c>
      <c r="D253" s="101"/>
      <c r="E253" s="75"/>
      <c r="F253" s="75"/>
      <c r="G253" s="75"/>
    </row>
    <row r="254" spans="1:7" s="74" customFormat="1" x14ac:dyDescent="0.2">
      <c r="A254" s="91"/>
      <c r="B254" s="70"/>
      <c r="C254" s="95" t="s">
        <v>9</v>
      </c>
      <c r="D254" s="96">
        <f>D255</f>
        <v>-44000</v>
      </c>
      <c r="E254" s="75"/>
      <c r="F254" s="75"/>
      <c r="G254" s="75"/>
    </row>
    <row r="255" spans="1:7" s="74" customFormat="1" x14ac:dyDescent="0.2">
      <c r="A255" s="91">
        <v>5200</v>
      </c>
      <c r="B255" s="70"/>
      <c r="C255" s="95" t="s">
        <v>59</v>
      </c>
      <c r="D255" s="101">
        <v>-44000</v>
      </c>
      <c r="E255" s="75"/>
      <c r="F255" s="75"/>
      <c r="G255" s="75"/>
    </row>
    <row r="256" spans="1:7" s="74" customFormat="1" hidden="1" x14ac:dyDescent="0.2">
      <c r="A256" s="91"/>
      <c r="B256" s="70"/>
      <c r="C256" s="95"/>
      <c r="D256" s="101"/>
      <c r="E256" s="75"/>
      <c r="F256" s="75"/>
      <c r="G256" s="75"/>
    </row>
    <row r="257" spans="1:7" s="74" customFormat="1" hidden="1" x14ac:dyDescent="0.2">
      <c r="A257" s="91"/>
      <c r="B257" s="70"/>
      <c r="C257" s="95"/>
      <c r="D257" s="101"/>
      <c r="E257" s="75"/>
      <c r="F257" s="75"/>
      <c r="G257" s="75"/>
    </row>
    <row r="258" spans="1:7" s="74" customFormat="1" hidden="1" x14ac:dyDescent="0.2">
      <c r="A258" s="91"/>
      <c r="B258" s="70"/>
      <c r="C258" s="95"/>
      <c r="D258" s="101"/>
      <c r="E258" s="75"/>
      <c r="F258" s="75"/>
      <c r="G258" s="75"/>
    </row>
    <row r="259" spans="1:7" s="74" customFormat="1" hidden="1" x14ac:dyDescent="0.2">
      <c r="A259" s="91"/>
      <c r="B259" s="70"/>
      <c r="C259" s="95"/>
      <c r="D259" s="101"/>
      <c r="E259" s="75"/>
      <c r="F259" s="75"/>
      <c r="G259" s="75"/>
    </row>
    <row r="260" spans="1:7" s="74" customFormat="1" hidden="1" x14ac:dyDescent="0.2">
      <c r="A260" s="100"/>
      <c r="B260" s="13"/>
      <c r="C260" s="95"/>
      <c r="D260" s="101"/>
      <c r="E260" s="75"/>
      <c r="F260" s="75"/>
      <c r="G260" s="75"/>
    </row>
    <row r="261" spans="1:7" s="74" customFormat="1" x14ac:dyDescent="0.2">
      <c r="A261" s="119"/>
      <c r="B261" s="36"/>
      <c r="C261" s="24"/>
      <c r="D261" s="20"/>
      <c r="E261" s="75"/>
      <c r="F261" s="75"/>
      <c r="G261" s="75"/>
    </row>
    <row r="262" spans="1:7" s="74" customFormat="1" x14ac:dyDescent="0.2">
      <c r="A262" s="119"/>
      <c r="B262" s="36"/>
      <c r="C262" s="120" t="s">
        <v>90</v>
      </c>
      <c r="D262" s="20"/>
      <c r="E262" s="75"/>
      <c r="F262" s="75"/>
      <c r="G262" s="75"/>
    </row>
    <row r="263" spans="1:7" s="74" customFormat="1" ht="25.5" x14ac:dyDescent="0.2">
      <c r="A263" s="119"/>
      <c r="B263" s="36"/>
      <c r="C263" s="123" t="s">
        <v>91</v>
      </c>
      <c r="D263" s="124">
        <v>32000</v>
      </c>
      <c r="E263" s="75"/>
      <c r="F263" s="75"/>
      <c r="G263" s="75"/>
    </row>
    <row r="264" spans="1:7" s="74" customFormat="1" ht="25.5" x14ac:dyDescent="0.2">
      <c r="A264" s="119"/>
      <c r="B264" s="36"/>
      <c r="C264" s="125" t="s">
        <v>92</v>
      </c>
      <c r="D264" s="126">
        <v>100314</v>
      </c>
      <c r="E264" s="75"/>
      <c r="F264" s="75"/>
      <c r="G264" s="75"/>
    </row>
    <row r="265" spans="1:7" s="74" customFormat="1" ht="25.5" x14ac:dyDescent="0.2">
      <c r="A265" s="119"/>
      <c r="B265" s="36"/>
      <c r="C265" s="125" t="s">
        <v>93</v>
      </c>
      <c r="D265" s="126">
        <v>32795</v>
      </c>
      <c r="E265" s="75"/>
      <c r="F265" s="75"/>
      <c r="G265" s="75"/>
    </row>
    <row r="266" spans="1:7" s="74" customFormat="1" ht="38.25" x14ac:dyDescent="0.2">
      <c r="A266" s="119"/>
      <c r="B266" s="36"/>
      <c r="C266" s="125" t="s">
        <v>94</v>
      </c>
      <c r="D266" s="126">
        <v>51271</v>
      </c>
      <c r="E266" s="75"/>
      <c r="F266" s="75"/>
      <c r="G266" s="75"/>
    </row>
    <row r="267" spans="1:7" s="74" customFormat="1" ht="25.5" x14ac:dyDescent="0.2">
      <c r="A267" s="119"/>
      <c r="B267" s="36"/>
      <c r="C267" s="125" t="s">
        <v>95</v>
      </c>
      <c r="D267" s="126">
        <v>32000</v>
      </c>
      <c r="E267" s="75"/>
      <c r="F267" s="75"/>
      <c r="G267" s="75"/>
    </row>
    <row r="268" spans="1:7" s="74" customFormat="1" x14ac:dyDescent="0.2">
      <c r="A268" s="119"/>
      <c r="B268" s="36"/>
      <c r="C268" s="125" t="s">
        <v>96</v>
      </c>
      <c r="D268" s="126">
        <v>310444</v>
      </c>
      <c r="E268" s="75"/>
      <c r="F268" s="75"/>
      <c r="G268" s="75"/>
    </row>
    <row r="269" spans="1:7" s="74" customFormat="1" ht="25.5" x14ac:dyDescent="0.2">
      <c r="A269" s="119"/>
      <c r="B269" s="36"/>
      <c r="C269" s="125" t="s">
        <v>132</v>
      </c>
      <c r="D269" s="126">
        <v>5900</v>
      </c>
      <c r="E269" s="75"/>
      <c r="F269" s="75"/>
      <c r="G269" s="75"/>
    </row>
    <row r="270" spans="1:7" s="74" customFormat="1" x14ac:dyDescent="0.2">
      <c r="A270" s="119"/>
      <c r="B270" s="36"/>
      <c r="C270" s="24"/>
      <c r="D270" s="20"/>
      <c r="E270" s="75"/>
      <c r="F270" s="75"/>
      <c r="G270" s="75"/>
    </row>
    <row r="271" spans="1:7" x14ac:dyDescent="0.2">
      <c r="A271" s="11"/>
      <c r="B271" s="59"/>
      <c r="C271" s="10"/>
      <c r="D271" s="60"/>
      <c r="E271" s="31"/>
      <c r="F271" s="31"/>
      <c r="G271" s="31"/>
    </row>
    <row r="272" spans="1:7" x14ac:dyDescent="0.2">
      <c r="E272" s="31"/>
      <c r="F272" s="31"/>
      <c r="G272" s="31"/>
    </row>
    <row r="273" spans="1:13" x14ac:dyDescent="0.2">
      <c r="A273" s="128" t="s">
        <v>13</v>
      </c>
      <c r="B273" s="128"/>
      <c r="C273" s="128"/>
      <c r="D273" s="128"/>
      <c r="E273" s="31"/>
      <c r="F273" s="31"/>
      <c r="G273" s="31"/>
    </row>
    <row r="274" spans="1:13" x14ac:dyDescent="0.2">
      <c r="A274" s="35"/>
      <c r="B274" s="35"/>
      <c r="C274" s="35"/>
      <c r="D274" s="35"/>
      <c r="E274" s="31"/>
      <c r="F274" s="31"/>
      <c r="G274" s="31"/>
      <c r="L274" s="74" t="s">
        <v>42</v>
      </c>
      <c r="M274" s="16" t="s">
        <v>25</v>
      </c>
    </row>
    <row r="275" spans="1:13" x14ac:dyDescent="0.2">
      <c r="A275" s="2" t="s">
        <v>14</v>
      </c>
      <c r="B275" s="2"/>
      <c r="D275" s="1"/>
      <c r="E275" s="31"/>
      <c r="F275" s="31"/>
      <c r="J275" s="16" t="s">
        <v>31</v>
      </c>
      <c r="K275" s="29"/>
      <c r="L275" s="66">
        <v>1089463</v>
      </c>
      <c r="M275" s="33">
        <f>K275+L275</f>
        <v>1089463</v>
      </c>
    </row>
    <row r="276" spans="1:13" x14ac:dyDescent="0.2">
      <c r="B276" s="1"/>
      <c r="C276" s="2"/>
      <c r="D276" s="1"/>
      <c r="E276" s="31"/>
      <c r="F276" s="31"/>
      <c r="J276" s="16" t="s">
        <v>23</v>
      </c>
      <c r="K276" s="25">
        <f>SUM(D292:D296)/2</f>
        <v>19900</v>
      </c>
      <c r="L276" s="66">
        <v>1090977</v>
      </c>
      <c r="M276" s="33">
        <f>K276+L276</f>
        <v>1110877</v>
      </c>
    </row>
    <row r="277" spans="1:13" x14ac:dyDescent="0.2">
      <c r="A277" s="3" t="s">
        <v>2</v>
      </c>
      <c r="B277" s="4" t="s">
        <v>3</v>
      </c>
      <c r="C277" s="5" t="s">
        <v>3</v>
      </c>
      <c r="D277" s="26" t="s">
        <v>4</v>
      </c>
      <c r="E277" s="46"/>
      <c r="F277" s="31"/>
      <c r="J277" s="31"/>
      <c r="L277" s="16" t="s">
        <v>28</v>
      </c>
    </row>
    <row r="278" spans="1:13" x14ac:dyDescent="0.2">
      <c r="A278" s="14"/>
      <c r="B278" s="13"/>
      <c r="C278" s="13"/>
      <c r="D278" s="12"/>
      <c r="E278" s="34"/>
      <c r="F278" s="31"/>
    </row>
    <row r="279" spans="1:13" x14ac:dyDescent="0.2">
      <c r="A279" s="35"/>
      <c r="B279" s="35"/>
      <c r="C279" s="35"/>
      <c r="D279" s="35"/>
      <c r="E279" s="31"/>
      <c r="F279" s="31"/>
      <c r="G279" s="31"/>
    </row>
    <row r="280" spans="1:13" x14ac:dyDescent="0.2">
      <c r="A280" s="40" t="s">
        <v>22</v>
      </c>
      <c r="B280" s="40"/>
      <c r="E280" s="31"/>
      <c r="F280" s="31"/>
      <c r="G280" s="31"/>
    </row>
    <row r="281" spans="1:13" x14ac:dyDescent="0.2">
      <c r="A281" s="40"/>
      <c r="B281" s="40"/>
      <c r="E281" s="31"/>
      <c r="F281" s="31"/>
      <c r="G281" s="31"/>
    </row>
    <row r="282" spans="1:13" x14ac:dyDescent="0.2">
      <c r="A282" s="3" t="s">
        <v>2</v>
      </c>
      <c r="B282" s="4" t="s">
        <v>3</v>
      </c>
      <c r="C282" s="5" t="s">
        <v>3</v>
      </c>
      <c r="D282" s="26" t="s">
        <v>4</v>
      </c>
      <c r="E282" s="46"/>
      <c r="F282" s="31"/>
      <c r="G282" s="31"/>
    </row>
    <row r="283" spans="1:13" s="74" customFormat="1" ht="25.5" x14ac:dyDescent="0.2">
      <c r="A283" s="94" t="s">
        <v>84</v>
      </c>
      <c r="B283" s="13" t="s">
        <v>38</v>
      </c>
      <c r="C283" s="92" t="s">
        <v>85</v>
      </c>
      <c r="D283" s="89">
        <f>D285+D284</f>
        <v>0</v>
      </c>
      <c r="E283" s="46"/>
      <c r="F283" s="75"/>
      <c r="G283" s="75"/>
    </row>
    <row r="284" spans="1:13" s="74" customFormat="1" x14ac:dyDescent="0.2">
      <c r="A284" s="91">
        <v>2300</v>
      </c>
      <c r="B284" s="13"/>
      <c r="C284" s="105" t="s">
        <v>86</v>
      </c>
      <c r="D284" s="106">
        <v>-5205</v>
      </c>
      <c r="E284" s="46"/>
      <c r="F284" s="75"/>
      <c r="G284" s="75"/>
    </row>
    <row r="285" spans="1:13" x14ac:dyDescent="0.2">
      <c r="A285" s="70">
        <v>2200</v>
      </c>
      <c r="B285" s="70"/>
      <c r="C285" s="95" t="s">
        <v>87</v>
      </c>
      <c r="D285" s="107">
        <v>5205</v>
      </c>
      <c r="E285" s="44"/>
      <c r="F285" s="31"/>
      <c r="G285" s="31"/>
    </row>
    <row r="286" spans="1:13" s="74" customFormat="1" x14ac:dyDescent="0.2">
      <c r="A286" s="19"/>
      <c r="B286" s="19"/>
      <c r="C286" s="19"/>
      <c r="D286" s="108"/>
      <c r="E286" s="28"/>
      <c r="F286" s="75"/>
      <c r="G286" s="75"/>
    </row>
    <row r="287" spans="1:13" x14ac:dyDescent="0.2">
      <c r="A287" s="35"/>
      <c r="B287" s="35"/>
      <c r="C287" s="35"/>
      <c r="D287" s="35"/>
      <c r="E287" s="31"/>
      <c r="F287" s="31"/>
      <c r="G287" s="31"/>
    </row>
    <row r="288" spans="1:13" x14ac:dyDescent="0.2">
      <c r="A288" s="2" t="s">
        <v>32</v>
      </c>
      <c r="E288" s="31"/>
      <c r="F288" s="31"/>
      <c r="G288" s="31"/>
    </row>
    <row r="289" spans="1:7" x14ac:dyDescent="0.2">
      <c r="A289" s="1"/>
      <c r="B289" s="1"/>
      <c r="D289" s="1"/>
      <c r="E289" s="31"/>
      <c r="F289" s="31"/>
      <c r="G289" s="31"/>
    </row>
    <row r="290" spans="1:7" x14ac:dyDescent="0.2">
      <c r="A290" s="3" t="s">
        <v>2</v>
      </c>
      <c r="B290" s="26" t="s">
        <v>3</v>
      </c>
      <c r="C290" s="5" t="s">
        <v>8</v>
      </c>
      <c r="D290" s="26" t="s">
        <v>4</v>
      </c>
      <c r="E290" s="46"/>
      <c r="F290" s="31"/>
      <c r="G290" s="31"/>
    </row>
    <row r="291" spans="1:7" s="66" customFormat="1" x14ac:dyDescent="0.2">
      <c r="A291" s="70" t="s">
        <v>72</v>
      </c>
      <c r="B291" s="95" t="s">
        <v>16</v>
      </c>
      <c r="C291" s="71" t="s">
        <v>73</v>
      </c>
      <c r="D291" s="70"/>
      <c r="E291" s="74"/>
      <c r="F291" s="31"/>
      <c r="G291" s="67"/>
    </row>
    <row r="292" spans="1:7" s="66" customFormat="1" x14ac:dyDescent="0.2">
      <c r="A292" s="70"/>
      <c r="B292" s="71"/>
      <c r="C292" s="70" t="s">
        <v>9</v>
      </c>
      <c r="D292" s="83">
        <f>SUM(D293:D294)</f>
        <v>19900</v>
      </c>
      <c r="E292" s="75"/>
      <c r="F292" s="31"/>
      <c r="G292" s="67"/>
    </row>
    <row r="293" spans="1:7" s="74" customFormat="1" x14ac:dyDescent="0.2">
      <c r="A293" s="70">
        <v>2200</v>
      </c>
      <c r="B293" s="71"/>
      <c r="C293" s="70" t="s">
        <v>35</v>
      </c>
      <c r="D293" s="70">
        <v>1900</v>
      </c>
      <c r="E293" s="75"/>
      <c r="F293" s="75"/>
      <c r="G293" s="75"/>
    </row>
    <row r="294" spans="1:7" s="74" customFormat="1" x14ac:dyDescent="0.2">
      <c r="A294" s="70">
        <v>5200</v>
      </c>
      <c r="B294" s="71"/>
      <c r="C294" s="70" t="s">
        <v>30</v>
      </c>
      <c r="D294" s="70">
        <v>18000</v>
      </c>
      <c r="E294" s="75"/>
      <c r="F294" s="75"/>
      <c r="G294" s="75"/>
    </row>
    <row r="296" spans="1:7" x14ac:dyDescent="0.2">
      <c r="A296" s="74"/>
      <c r="B296" s="74"/>
      <c r="C296" s="74"/>
      <c r="D296" s="74"/>
      <c r="E296" s="74"/>
      <c r="F296" s="74"/>
    </row>
  </sheetData>
  <mergeCells count="12">
    <mergeCell ref="C1:D1"/>
    <mergeCell ref="C2:D2"/>
    <mergeCell ref="C3:D3"/>
    <mergeCell ref="C4:D4"/>
    <mergeCell ref="A273:D273"/>
    <mergeCell ref="A6:E6"/>
    <mergeCell ref="A8:D8"/>
    <mergeCell ref="A50:D50"/>
    <mergeCell ref="E149:F149"/>
    <mergeCell ref="E230:F232"/>
    <mergeCell ref="E226:F228"/>
    <mergeCell ref="E87:F87"/>
  </mergeCells>
  <pageMargins left="0.78740157480314965" right="0" top="0.78740157480314965" bottom="0.78740157480314965" header="0.31496062992125984" footer="0.31496062992125984"/>
  <pageSetup paperSize="9" fitToHeight="0" orientation="portrait" r:id="rId1"/>
  <headerFooter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2019-08-30T09:01:03Z</cp:lastPrinted>
  <dcterms:created xsi:type="dcterms:W3CDTF">2018-09-06T10:53:44Z</dcterms:created>
  <dcterms:modified xsi:type="dcterms:W3CDTF">2019-08-30T09:01:05Z</dcterms:modified>
</cp:coreProperties>
</file>